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POU\01 Izvještaji\Izvršenje proračuna\Polugodišnji 2024\"/>
    </mc:Choice>
  </mc:AlternateContent>
  <xr:revisionPtr revIDLastSave="0" documentId="13_ncr:1_{78E855F4-C64B-4F99-A0D3-F70448FD18AA}" xr6:coauthVersionLast="47" xr6:coauthVersionMax="47" xr10:uidLastSave="{00000000-0000-0000-0000-000000000000}"/>
  <bookViews>
    <workbookView xWindow="-120" yWindow="-120" windowWidth="25440" windowHeight="15390" firstSheet="3" activeTab="6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8" l="1"/>
  <c r="L72" i="3"/>
  <c r="L73" i="3"/>
  <c r="L74" i="3"/>
  <c r="L75" i="3"/>
  <c r="L78" i="3"/>
  <c r="L79" i="3"/>
  <c r="L80" i="3"/>
  <c r="K69" i="3"/>
  <c r="K70" i="3"/>
  <c r="K71" i="3"/>
  <c r="K72" i="3"/>
  <c r="K76" i="3"/>
  <c r="K77" i="3"/>
  <c r="I9" i="7"/>
  <c r="I10" i="7"/>
  <c r="I11" i="7"/>
  <c r="I12" i="7"/>
  <c r="I13" i="7"/>
  <c r="I14" i="7"/>
  <c r="I15" i="7"/>
  <c r="I16" i="7"/>
  <c r="I17" i="7"/>
  <c r="I18" i="7"/>
  <c r="I20" i="7"/>
  <c r="I21" i="7"/>
  <c r="I22" i="7"/>
  <c r="I23" i="7"/>
  <c r="I25" i="7"/>
  <c r="I26" i="7"/>
  <c r="I27" i="7"/>
  <c r="I28" i="7"/>
  <c r="I29" i="7"/>
  <c r="I30" i="7"/>
  <c r="I31" i="7"/>
  <c r="I32" i="7"/>
  <c r="I33" i="7"/>
  <c r="I34" i="7"/>
  <c r="I36" i="7"/>
  <c r="I37" i="7"/>
  <c r="I38" i="7"/>
  <c r="I39" i="7"/>
  <c r="I40" i="7"/>
  <c r="I41" i="7"/>
  <c r="I42" i="7"/>
  <c r="I43" i="7"/>
  <c r="I44" i="7"/>
  <c r="I45" i="7"/>
  <c r="I46" i="7"/>
  <c r="I51" i="7"/>
  <c r="I52" i="7"/>
  <c r="I53" i="7"/>
  <c r="I54" i="7"/>
  <c r="I55" i="7"/>
  <c r="I57" i="7"/>
  <c r="I58" i="7"/>
  <c r="I59" i="7"/>
  <c r="I60" i="7"/>
  <c r="I61" i="7"/>
  <c r="I62" i="7"/>
  <c r="I63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H27" i="8"/>
  <c r="H15" i="8"/>
  <c r="G69" i="3"/>
  <c r="G70" i="3"/>
  <c r="G76" i="3"/>
  <c r="G57" i="3"/>
  <c r="G36" i="3"/>
  <c r="H15" i="1" l="1"/>
  <c r="F91" i="7"/>
  <c r="F88" i="7"/>
  <c r="F86" i="7"/>
  <c r="H86" i="7"/>
  <c r="H91" i="7"/>
  <c r="H88" i="7"/>
  <c r="H105" i="7"/>
  <c r="H103" i="7"/>
  <c r="H99" i="7"/>
  <c r="H93" i="7"/>
  <c r="H82" i="7"/>
  <c r="H79" i="7"/>
  <c r="H74" i="7"/>
  <c r="H71" i="7"/>
  <c r="H68" i="7"/>
  <c r="H66" i="7"/>
  <c r="H65" i="7" s="1"/>
  <c r="H62" i="7"/>
  <c r="H60" i="7"/>
  <c r="H54" i="7"/>
  <c r="H46" i="7"/>
  <c r="H21" i="7"/>
  <c r="H12" i="7"/>
  <c r="F105" i="7"/>
  <c r="F103" i="7"/>
  <c r="F99" i="7"/>
  <c r="F98" i="7" s="1"/>
  <c r="F93" i="7"/>
  <c r="F82" i="7"/>
  <c r="F79" i="7"/>
  <c r="F74" i="7"/>
  <c r="F71" i="7"/>
  <c r="F66" i="7"/>
  <c r="F65" i="7" s="1"/>
  <c r="F68" i="7"/>
  <c r="F60" i="7"/>
  <c r="F62" i="7"/>
  <c r="F46" i="7"/>
  <c r="F54" i="7"/>
  <c r="F21" i="7"/>
  <c r="F12" i="7"/>
  <c r="F11" i="7" s="1"/>
  <c r="F85" i="7" l="1"/>
  <c r="H98" i="7"/>
  <c r="H85" i="7"/>
  <c r="H70" i="7"/>
  <c r="H59" i="7"/>
  <c r="H11" i="7"/>
  <c r="F70" i="7"/>
  <c r="F59" i="7"/>
  <c r="C9" i="11"/>
  <c r="C7" i="11"/>
  <c r="D25" i="8"/>
  <c r="D19" i="8"/>
  <c r="D13" i="8"/>
  <c r="C6" i="11" l="1"/>
  <c r="F10" i="7"/>
  <c r="F9" i="7" s="1"/>
  <c r="F8" i="7" s="1"/>
  <c r="H10" i="7"/>
  <c r="H9" i="7" s="1"/>
  <c r="H8" i="7" s="1"/>
  <c r="C28" i="8"/>
  <c r="C25" i="8"/>
  <c r="C23" i="8"/>
  <c r="C21" i="8"/>
  <c r="C19" i="8"/>
  <c r="C16" i="8"/>
  <c r="C13" i="8"/>
  <c r="C11" i="8"/>
  <c r="C9" i="8"/>
  <c r="C7" i="8"/>
  <c r="H79" i="3"/>
  <c r="H78" i="3" s="1"/>
  <c r="H36" i="3"/>
  <c r="C6" i="8" l="1"/>
  <c r="C18" i="8"/>
  <c r="G73" i="3"/>
  <c r="G72" i="3" s="1"/>
  <c r="G68" i="3" s="1"/>
  <c r="G66" i="3"/>
  <c r="G65" i="3" s="1"/>
  <c r="G59" i="3"/>
  <c r="G47" i="3"/>
  <c r="G42" i="3"/>
  <c r="G39" i="3"/>
  <c r="G33" i="3"/>
  <c r="G32" i="3" s="1"/>
  <c r="G38" i="3" l="1"/>
  <c r="G31" i="3" s="1"/>
  <c r="G30" i="3" s="1"/>
  <c r="H13" i="3"/>
  <c r="G24" i="3"/>
  <c r="G23" i="3" s="1"/>
  <c r="G21" i="3"/>
  <c r="G19" i="3"/>
  <c r="G16" i="3"/>
  <c r="G15" i="3" s="1"/>
  <c r="G13" i="3"/>
  <c r="G12" i="3" s="1"/>
  <c r="H12" i="1"/>
  <c r="H9" i="1"/>
  <c r="F21" i="8"/>
  <c r="G18" i="3" l="1"/>
  <c r="G11" i="3"/>
  <c r="G10" i="3" s="1"/>
  <c r="L10" i="1"/>
  <c r="L13" i="1"/>
  <c r="L14" i="1"/>
  <c r="K10" i="1"/>
  <c r="K13" i="1"/>
  <c r="K14" i="1"/>
  <c r="H8" i="11"/>
  <c r="G8" i="11"/>
  <c r="H8" i="8"/>
  <c r="H10" i="8"/>
  <c r="H12" i="8"/>
  <c r="H14" i="8"/>
  <c r="H17" i="8"/>
  <c r="H20" i="8"/>
  <c r="H22" i="8"/>
  <c r="H24" i="8"/>
  <c r="H26" i="8"/>
  <c r="H29" i="8"/>
  <c r="G8" i="8"/>
  <c r="G10" i="8"/>
  <c r="G12" i="8"/>
  <c r="G14" i="8"/>
  <c r="G17" i="8"/>
  <c r="G20" i="8"/>
  <c r="G22" i="8"/>
  <c r="L34" i="3"/>
  <c r="L35" i="3"/>
  <c r="L37" i="3"/>
  <c r="L40" i="3"/>
  <c r="L41" i="3"/>
  <c r="L43" i="3"/>
  <c r="L44" i="3"/>
  <c r="L46" i="3"/>
  <c r="L48" i="3"/>
  <c r="L49" i="3"/>
  <c r="L50" i="3"/>
  <c r="L51" i="3"/>
  <c r="L52" i="3"/>
  <c r="L54" i="3"/>
  <c r="L55" i="3"/>
  <c r="L56" i="3"/>
  <c r="L58" i="3"/>
  <c r="L60" i="3"/>
  <c r="L61" i="3"/>
  <c r="L62" i="3"/>
  <c r="L63" i="3"/>
  <c r="L64" i="3"/>
  <c r="L67" i="3"/>
  <c r="L17" i="3"/>
  <c r="L20" i="3"/>
  <c r="L22" i="3"/>
  <c r="L25" i="3"/>
  <c r="K34" i="3"/>
  <c r="K35" i="3"/>
  <c r="K37" i="3"/>
  <c r="K40" i="3"/>
  <c r="K41" i="3"/>
  <c r="K43" i="3"/>
  <c r="K44" i="3"/>
  <c r="K46" i="3"/>
  <c r="K48" i="3"/>
  <c r="K49" i="3"/>
  <c r="K50" i="3"/>
  <c r="K51" i="3"/>
  <c r="K52" i="3"/>
  <c r="K53" i="3"/>
  <c r="K54" i="3"/>
  <c r="K55" i="3"/>
  <c r="K56" i="3"/>
  <c r="K60" i="3"/>
  <c r="K61" i="3"/>
  <c r="K62" i="3"/>
  <c r="K63" i="3"/>
  <c r="K64" i="3"/>
  <c r="K67" i="3"/>
  <c r="K14" i="3"/>
  <c r="K17" i="3"/>
  <c r="K20" i="3"/>
  <c r="K22" i="3"/>
  <c r="K25" i="3"/>
  <c r="K26" i="3"/>
  <c r="I8" i="7"/>
  <c r="D9" i="11"/>
  <c r="D7" i="11"/>
  <c r="F19" i="8"/>
  <c r="F23" i="8"/>
  <c r="F25" i="8"/>
  <c r="F28" i="8"/>
  <c r="F13" i="8"/>
  <c r="F16" i="8"/>
  <c r="F11" i="8"/>
  <c r="F9" i="8"/>
  <c r="F7" i="8"/>
  <c r="D6" i="11" l="1"/>
  <c r="F6" i="8"/>
  <c r="F18" i="8"/>
  <c r="G7" i="8"/>
  <c r="G9" i="8"/>
  <c r="G19" i="8"/>
  <c r="G21" i="8"/>
  <c r="G23" i="8"/>
  <c r="G16" i="8"/>
  <c r="G13" i="8"/>
  <c r="G11" i="8"/>
  <c r="D7" i="8"/>
  <c r="D9" i="8"/>
  <c r="H9" i="8" s="1"/>
  <c r="D11" i="8"/>
  <c r="H11" i="8" s="1"/>
  <c r="H13" i="8"/>
  <c r="D16" i="8"/>
  <c r="H16" i="8" s="1"/>
  <c r="H19" i="8"/>
  <c r="D21" i="8"/>
  <c r="D23" i="8"/>
  <c r="H23" i="8" s="1"/>
  <c r="H25" i="8"/>
  <c r="D28" i="8"/>
  <c r="H28" i="8" s="1"/>
  <c r="H19" i="3"/>
  <c r="H24" i="3"/>
  <c r="H23" i="3" s="1"/>
  <c r="H33" i="3"/>
  <c r="H47" i="3"/>
  <c r="H57" i="3"/>
  <c r="L57" i="3" s="1"/>
  <c r="H73" i="3"/>
  <c r="H72" i="3" s="1"/>
  <c r="H68" i="3" s="1"/>
  <c r="H59" i="3"/>
  <c r="H66" i="3"/>
  <c r="H65" i="3" s="1"/>
  <c r="H39" i="3"/>
  <c r="H42" i="3"/>
  <c r="H12" i="3"/>
  <c r="H16" i="3"/>
  <c r="H15" i="3" s="1"/>
  <c r="H21" i="3"/>
  <c r="F7" i="11"/>
  <c r="J73" i="3"/>
  <c r="J66" i="3"/>
  <c r="J47" i="3"/>
  <c r="J59" i="3"/>
  <c r="J42" i="3"/>
  <c r="J39" i="3"/>
  <c r="J36" i="3"/>
  <c r="J33" i="3"/>
  <c r="J24" i="3"/>
  <c r="J21" i="3"/>
  <c r="J19" i="3"/>
  <c r="J16" i="3"/>
  <c r="J13" i="3"/>
  <c r="L13" i="3" s="1"/>
  <c r="H7" i="8" l="1"/>
  <c r="D6" i="8"/>
  <c r="L16" i="3"/>
  <c r="L19" i="3"/>
  <c r="L24" i="3"/>
  <c r="L21" i="3"/>
  <c r="G18" i="8"/>
  <c r="H21" i="8"/>
  <c r="D18" i="8"/>
  <c r="H18" i="8" s="1"/>
  <c r="J72" i="3"/>
  <c r="G6" i="8"/>
  <c r="L33" i="3"/>
  <c r="H38" i="3"/>
  <c r="J65" i="3"/>
  <c r="L66" i="3"/>
  <c r="K66" i="3"/>
  <c r="L36" i="3"/>
  <c r="G7" i="11"/>
  <c r="H7" i="11"/>
  <c r="L39" i="3"/>
  <c r="L42" i="3"/>
  <c r="K42" i="3"/>
  <c r="L59" i="3"/>
  <c r="K59" i="3"/>
  <c r="L47" i="3"/>
  <c r="K47" i="3"/>
  <c r="J15" i="3"/>
  <c r="L15" i="3" s="1"/>
  <c r="J12" i="3"/>
  <c r="L12" i="3" s="1"/>
  <c r="J23" i="3"/>
  <c r="L23" i="3" s="1"/>
  <c r="H18" i="3"/>
  <c r="H11" i="3" s="1"/>
  <c r="H10" i="3" s="1"/>
  <c r="H32" i="3"/>
  <c r="H6" i="8"/>
  <c r="J32" i="3"/>
  <c r="J38" i="3"/>
  <c r="J18" i="3"/>
  <c r="H31" i="3" l="1"/>
  <c r="H30" i="3" s="1"/>
  <c r="L38" i="3"/>
  <c r="L32" i="3"/>
  <c r="L65" i="3"/>
  <c r="K65" i="3"/>
  <c r="L18" i="3"/>
  <c r="J68" i="3"/>
  <c r="J11" i="3"/>
  <c r="L11" i="3" s="1"/>
  <c r="J31" i="3"/>
  <c r="K36" i="3"/>
  <c r="K33" i="3"/>
  <c r="K21" i="3"/>
  <c r="K19" i="3"/>
  <c r="K38" i="3" l="1"/>
  <c r="K39" i="3"/>
  <c r="J30" i="3"/>
  <c r="L31" i="3"/>
  <c r="L68" i="3"/>
  <c r="K68" i="3"/>
  <c r="K12" i="3"/>
  <c r="K13" i="3"/>
  <c r="K15" i="3"/>
  <c r="K16" i="3"/>
  <c r="J10" i="3"/>
  <c r="L10" i="3" s="1"/>
  <c r="K23" i="3"/>
  <c r="K24" i="3"/>
  <c r="K32" i="3" l="1"/>
  <c r="L30" i="3"/>
  <c r="K18" i="3"/>
  <c r="J12" i="1"/>
  <c r="J9" i="1"/>
  <c r="G12" i="1"/>
  <c r="G9" i="1"/>
  <c r="G15" i="1" l="1"/>
  <c r="J15" i="1"/>
  <c r="K15" i="1"/>
  <c r="L12" i="1"/>
  <c r="K12" i="1"/>
  <c r="K9" i="1"/>
  <c r="L9" i="1"/>
  <c r="K30" i="3"/>
  <c r="K31" i="3"/>
  <c r="K10" i="3"/>
  <c r="K11" i="3"/>
  <c r="H10" i="11"/>
  <c r="F9" i="11"/>
  <c r="G9" i="11" s="1"/>
  <c r="G10" i="11"/>
  <c r="F6" i="11" l="1"/>
  <c r="H9" i="11"/>
  <c r="G6" i="11" l="1"/>
  <c r="H6" i="11"/>
</calcChain>
</file>

<file path=xl/sharedStrings.xml><?xml version="1.0" encoding="utf-8"?>
<sst xmlns="http://schemas.openxmlformats.org/spreadsheetml/2006/main" count="396" uniqueCount="219">
  <si>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</si>
  <si>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</si>
  <si>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</si>
  <si>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</si>
  <si>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</si>
  <si>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</si>
  <si>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</si>
  <si>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</si>
  <si>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</si>
  <si>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</si>
  <si>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</si>
  <si>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</si>
  <si>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</si>
  <si>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</si>
  <si>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</si>
  <si>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</si>
  <si>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</si>
  <si>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</si>
  <si>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</si>
  <si>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</si>
  <si>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</si>
  <si>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</si>
  <si>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</si>
  <si>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</si>
  <si>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</si>
  <si>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</si>
  <si>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</si>
  <si>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</si>
  <si>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</si>
  <si>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</si>
  <si>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</si>
  <si>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</si>
  <si>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</si>
  <si>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</si>
  <si>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</si>
  <si>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</si>
  <si>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</si>
  <si>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</si>
  <si>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</si>
  <si>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</si>
  <si>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</si>
  <si>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</si>
  <si>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</si>
  <si>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</si>
  <si>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</si>
  <si>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</si>
  <si>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</si>
  <si>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</si>
  <si>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</si>
  <si>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</si>
  <si>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</si>
  <si>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</si>
  <si>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</si>
  <si>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</si>
  <si>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</si>
  <si>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</si>
  <si>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</si>
  <si>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</si>
  <si>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</si>
  <si>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</si>
  <si>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</si>
  <si>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</si>
  <si>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</si>
  <si>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</si>
  <si>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</si>
  <si>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</si>
  <si>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>TEKUĆI PLAN N.*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</si>
  <si>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</si>
  <si>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</si>
  <si>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</si>
  <si>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</si>
  <si>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Tekuće pomoći proračunskim korisnicima iz proračuna koji im nije nadležan</t>
  </si>
  <si>
    <t xml:space="preserve">Pomoći proračunskim korisnicima iz proračuna koji im nije nadležan </t>
  </si>
  <si>
    <t>Ostali nespomenuti prihodi</t>
  </si>
  <si>
    <t>Prihodi po posebnim propisima</t>
  </si>
  <si>
    <t>Prihodi od upravnih i administrativnih pristojbi, pristojbi po posebnim propisima i naknada</t>
  </si>
  <si>
    <t>Prihodi od pruženih usluga</t>
  </si>
  <si>
    <t>Tekuće donacije</t>
  </si>
  <si>
    <t>Prihodi iz nadležnog proračuna i od HZZO-a na temelju ugovornih obveza</t>
  </si>
  <si>
    <t>Prihodi iz nadležnog proračuna za financiranje redovne djelatnosti proračunskih korisnika</t>
  </si>
  <si>
    <t>Prihodi iz  nadležnog proračuna za financiranje rashoda poslovanja</t>
  </si>
  <si>
    <t>Prihodi iz nadležnog proračuna za financiranje rashoda za nabavu nefinancijske imovine</t>
  </si>
  <si>
    <t xml:space="preserve">Donacije od pravnih i fizičkih osoba izvan općeg proračuna i povrat donacija po protestiranim jamstvima </t>
  </si>
  <si>
    <t>Ostali rashodi za zaposlene</t>
  </si>
  <si>
    <t>Doprinosi na plaće</t>
  </si>
  <si>
    <t>Doprinosi za obvezno zdravstveno osiguranje</t>
  </si>
  <si>
    <t>Stručno usavršavanje zaposlenika</t>
  </si>
  <si>
    <t>Rashodi za materijal i energiju</t>
  </si>
  <si>
    <t>Uredski materijal i ostali materijalni rashodi</t>
  </si>
  <si>
    <t>Energija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</si>
  <si>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</si>
  <si>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</si>
  <si>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</si>
  <si>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</si>
  <si>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</si>
  <si>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</si>
  <si>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</si>
  <si>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</si>
  <si>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</si>
  <si>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</si>
  <si>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</si>
  <si>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Rashodi za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</si>
  <si>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</si>
  <si>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</si>
  <si>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</si>
  <si>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</si>
  <si>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</si>
  <si>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 xml:space="preserve">Ostali nespomenuti rashodi poslovanja </t>
  </si>
  <si>
    <t>Ostali financijski rashodi (šifre 3431 do 3434)</t>
  </si>
  <si>
    <t>Bankarske usluge i usluge platnog prometa</t>
  </si>
  <si>
    <t>Nematerijalna imovina</t>
  </si>
  <si>
    <t>Licence</t>
  </si>
  <si>
    <t>Rashodi za nabavu proizvedene dugotrajne imovine</t>
  </si>
  <si>
    <t>Postrojenja i oprema</t>
  </si>
  <si>
    <t>Uređaji, strojevi i oprema za ostale namjene</t>
  </si>
  <si>
    <t xml:space="preserve">08 Rekreacija, kultura i religija </t>
  </si>
  <si>
    <t>082 Službe kulture</t>
  </si>
  <si>
    <t>09 Obrazovanje</t>
  </si>
  <si>
    <t>095 Obrazovanje koje se ne može definirati po stupnju</t>
  </si>
  <si>
    <t>4 Prihodi za posebne namjene</t>
  </si>
  <si>
    <t>5 Pomoći</t>
  </si>
  <si>
    <t>6 Donacije</t>
  </si>
  <si>
    <t>49 Prihodi za posebne namjene proračunskih korisnika</t>
  </si>
  <si>
    <t>54 Ostale pomoći proračunskih korisnika</t>
  </si>
  <si>
    <t>63 Donacije proračunskih korisnika</t>
  </si>
  <si>
    <t>PUČKO OTVORENO UČILIŠTE SLATINA</t>
  </si>
  <si>
    <t>A100050</t>
  </si>
  <si>
    <t>Redovna djelatnost Pučkog otvorenog učilišta Slatina</t>
  </si>
  <si>
    <t>1.1.</t>
  </si>
  <si>
    <t>Opći prihodi i primici</t>
  </si>
  <si>
    <t>3221</t>
  </si>
  <si>
    <t>3237</t>
  </si>
  <si>
    <t>Plaće za redovan rad POU</t>
  </si>
  <si>
    <t>Doprinosi za zdravstveno osiguranje POU</t>
  </si>
  <si>
    <t>Energija POU</t>
  </si>
  <si>
    <t>Komunalne usluge POU</t>
  </si>
  <si>
    <t>Za kazališne predstave</t>
  </si>
  <si>
    <t>Intelektualne i osobne usluge za kazališne predstava POU</t>
  </si>
  <si>
    <t xml:space="preserve">Uredski materijal i ostali materijalni rashodi </t>
  </si>
  <si>
    <t>3.1.</t>
  </si>
  <si>
    <t>Vlastiti prihodi</t>
  </si>
  <si>
    <t>3225</t>
  </si>
  <si>
    <t>3233</t>
  </si>
  <si>
    <t>3235</t>
  </si>
  <si>
    <t>3293</t>
  </si>
  <si>
    <t>Usluge telefona, pošte i prijevoza POU</t>
  </si>
  <si>
    <t>Usluge tekućeg i investicijskog održavanja POU</t>
  </si>
  <si>
    <t>Usluge promidžbe i informiranja POU</t>
  </si>
  <si>
    <t>Zakupnine i najamnine POU</t>
  </si>
  <si>
    <t>Zdravstvene usluge - sistematski / POU</t>
  </si>
  <si>
    <t>Intelektualne i osobne usluge POU</t>
  </si>
  <si>
    <t>Računalne usluge POU</t>
  </si>
  <si>
    <t>Grafičke usluge POU i ostale usluge</t>
  </si>
  <si>
    <t>Naknade troškova osobama izvan radnog odnosa POU</t>
  </si>
  <si>
    <t>Naknade za rad predstavničkih i izvršnih tijela, povjerenstai slično POU</t>
  </si>
  <si>
    <t>Premije osiguranja POU</t>
  </si>
  <si>
    <t>Reprezentacija POU</t>
  </si>
  <si>
    <t>Članarine POU</t>
  </si>
  <si>
    <t>Ostali nespomenuti rashodi poslovanja POU</t>
  </si>
  <si>
    <t>Bankarske usluge i usluge platnog prometa POU</t>
  </si>
  <si>
    <t>Nagrade POU</t>
  </si>
  <si>
    <t>Službena putovanja POU</t>
  </si>
  <si>
    <t>Naknade za prijevoz na posao i s posla POU</t>
  </si>
  <si>
    <t>Stručno usavršavanje zaposlenika POU</t>
  </si>
  <si>
    <t>Uredski materijal i ostali materijalni rashodi POU</t>
  </si>
  <si>
    <t>Dizelsko gorivo POU</t>
  </si>
  <si>
    <t>Sitni inventar i auto gume POU</t>
  </si>
  <si>
    <t>4.9.</t>
  </si>
  <si>
    <t>Prihodi za posebne namjene proračunskih korisnika</t>
  </si>
  <si>
    <t>Uredski materijal POU</t>
  </si>
  <si>
    <t>Usluge telefona POU</t>
  </si>
  <si>
    <t>Usluge promidžbe POU</t>
  </si>
  <si>
    <t>Premija osiguranja POU</t>
  </si>
  <si>
    <t>Ostale pomoći proračunskih korisnika</t>
  </si>
  <si>
    <t>5.4.</t>
  </si>
  <si>
    <t>Zakupnine i najamnine  POU</t>
  </si>
  <si>
    <t>Intelektualne i osobne usluge - za kazališne predstave</t>
  </si>
  <si>
    <t>K100040</t>
  </si>
  <si>
    <t>Opremanje Pučkog otvorenog učilišta Slatina</t>
  </si>
  <si>
    <t>Oprema POU</t>
  </si>
  <si>
    <t>T100040</t>
  </si>
  <si>
    <t>Poticanje kazališnog amaterizma</t>
  </si>
  <si>
    <t>Slatinska mala scena POU</t>
  </si>
  <si>
    <t>Reprezentacija POU SMS</t>
  </si>
  <si>
    <t>6.3.</t>
  </si>
  <si>
    <t>Donacije proračunskih korisnika</t>
  </si>
  <si>
    <t>Usluge promidžbe i informiranja POU-Slatinska mala scena</t>
  </si>
  <si>
    <t>T100041</t>
  </si>
  <si>
    <t>Poticanje revije europskog i hrvatskog filma</t>
  </si>
  <si>
    <t>T100061</t>
  </si>
  <si>
    <t>Pogled u budućnost</t>
  </si>
  <si>
    <t>Materijal i dijelovi za tekuće i investicijsko održavanje POU</t>
  </si>
  <si>
    <t>Oprema</t>
  </si>
  <si>
    <t>Naknade troškova osobama izvan radnog odnosa</t>
  </si>
  <si>
    <t>Financijski rashodi</t>
  </si>
  <si>
    <t>Uredska oprema i namještaj</t>
  </si>
  <si>
    <t>7=5/3*100</t>
  </si>
  <si>
    <t>5=4/2*100</t>
  </si>
  <si>
    <t>IZVORNI PLAN ILI REBALANS 2024.*</t>
  </si>
  <si>
    <t>Rashodi za dodatna ulaganja na nefinancijskoj imovini</t>
  </si>
  <si>
    <t>Dodatna ulaganja za ostalu nefinancijsku imovinu</t>
  </si>
  <si>
    <t>Pomoći EU proračunski korisnici</t>
  </si>
  <si>
    <t>59 Pomoći EU proračunski korisnici</t>
  </si>
  <si>
    <t xml:space="preserve"> IZVRŠENJE 
2024. </t>
  </si>
  <si>
    <t>Ostali rashodi za zaposlene - topli obrok POU</t>
  </si>
  <si>
    <t>Licence POU</t>
  </si>
  <si>
    <t>K100060</t>
  </si>
  <si>
    <t>EU projekt- Opremanje pučkog otvorenog učilišta</t>
  </si>
  <si>
    <t>5.9.</t>
  </si>
  <si>
    <t>Program javnih potreba u predškolskom odgoju i obrazovanju</t>
  </si>
  <si>
    <t>H01</t>
  </si>
  <si>
    <t>Glavni program Javnih potreba u predškolskom odgoju i obrazovanju na području Grada Slatina</t>
  </si>
  <si>
    <t>Ostala nematerijalna proizvedena imovina</t>
  </si>
  <si>
    <t>Nematerijalna proizvedena imovina</t>
  </si>
  <si>
    <t xml:space="preserve">OSTVARENJE/IZVRŠENJE 
1.-6.2023. </t>
  </si>
  <si>
    <t xml:space="preserve">OSTVARENJE/IZVRŠENJE 
1.-6.2024. </t>
  </si>
  <si>
    <t>POLUGODIŠNJI IZVJEŠTAJ O IZVRŠENJU FINANCIJSKOG PLANA PUČKOG OTVORENOG UČILIŠTA SLATINA ZA 2024. GODINU</t>
  </si>
  <si>
    <t xml:space="preserve">IZVRŠENJE 
1.-6.2023. </t>
  </si>
  <si>
    <t xml:space="preserve">IZVRŠENJE 
1.-6.2024.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</si>
</sst>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9" fillId="3" borderId="2" xfId="0" applyFont="1" applyFill="1" applyBorder="1" applyAlignment="1">
      <alignment vertical="center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0" fontId="20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 wrapText="1"/>
    </xf>
    <xf numFmtId="49" fontId="22" fillId="0" borderId="3" xfId="0" applyNumberFormat="1" applyFont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3" fontId="24" fillId="2" borderId="3" xfId="0" applyNumberFormat="1" applyFont="1" applyFill="1" applyBorder="1" applyAlignment="1">
      <alignment horizontal="right"/>
    </xf>
    <xf numFmtId="3" fontId="24" fillId="2" borderId="3" xfId="0" applyNumberFormat="1" applyFont="1" applyFill="1" applyBorder="1" applyAlignment="1">
      <alignment horizontal="right" wrapText="1"/>
    </xf>
    <xf numFmtId="3" fontId="22" fillId="0" borderId="3" xfId="0" applyNumberFormat="1" applyFont="1" applyBorder="1"/>
    <xf numFmtId="3" fontId="3" fillId="0" borderId="3" xfId="0" applyNumberFormat="1" applyFont="1" applyBorder="1" applyAlignment="1">
      <alignment horizontal="right"/>
    </xf>
    <xf numFmtId="3" fontId="22" fillId="0" borderId="0" xfId="0" applyNumberFormat="1" applyFont="1"/>
    <xf numFmtId="3" fontId="25" fillId="0" borderId="3" xfId="0" applyNumberFormat="1" applyFont="1" applyBorder="1"/>
    <xf numFmtId="3" fontId="0" fillId="0" borderId="0" xfId="0" applyNumberFormat="1"/>
    <xf numFmtId="0" fontId="19" fillId="0" borderId="3" xfId="0" applyFont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1" fontId="0" fillId="0" borderId="3" xfId="0" applyNumberFormat="1" applyBorder="1"/>
    <xf numFmtId="1" fontId="25" fillId="0" borderId="3" xfId="0" applyNumberFormat="1" applyFont="1" applyBorder="1"/>
    <xf numFmtId="0" fontId="9" fillId="0" borderId="0" xfId="0" applyFont="1" applyAlignment="1">
      <alignment horizontal="left" vertical="center" wrapText="1"/>
    </xf>
    <xf numFmtId="0" fontId="9" fillId="0" borderId="0" xfId="0" quotePrefix="1" applyFont="1" applyAlignment="1">
      <alignment horizontal="left"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wrapText="1"/>
    </xf>
    <xf numFmtId="1" fontId="0" fillId="0" borderId="0" xfId="0" applyNumberFormat="1"/>
    <xf numFmtId="0" fontId="27" fillId="0" borderId="3" xfId="0" applyFont="1" applyBorder="1" applyAlignment="1">
      <alignment horizontal="left" vertical="center" wrapText="1"/>
    </xf>
    <xf numFmtId="4" fontId="0" fillId="0" borderId="0" xfId="0" applyNumberFormat="1"/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3"/>
  <sheetViews>
    <sheetView topLeftCell="A7" workbookViewId="0">
      <selection activeCell="G18" sqref="G18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78" t="s">
        <v>216</v>
      </c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2:12" ht="15.75" customHeight="1" x14ac:dyDescent="0.25">
      <c r="B2" s="79" t="s">
        <v>12</v>
      </c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2:12" ht="6.75" customHeight="1" x14ac:dyDescent="0.25">
      <c r="B3" s="96"/>
      <c r="C3" s="96"/>
      <c r="D3" s="96"/>
      <c r="E3" s="39"/>
      <c r="F3" s="39"/>
      <c r="G3" s="39"/>
      <c r="H3" s="39"/>
      <c r="I3" s="39"/>
      <c r="J3" s="41"/>
      <c r="K3" s="41"/>
      <c r="L3" s="40"/>
    </row>
    <row r="4" spans="2:12" ht="18" customHeight="1" x14ac:dyDescent="0.25">
      <c r="B4" s="79" t="s">
        <v>56</v>
      </c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2:12" ht="18" customHeight="1" x14ac:dyDescent="0.25">
      <c r="B5" s="42"/>
      <c r="C5" s="43"/>
      <c r="D5" s="43"/>
      <c r="E5" s="43"/>
      <c r="F5" s="43"/>
      <c r="G5" s="43"/>
      <c r="H5" s="43"/>
      <c r="I5" s="43"/>
      <c r="J5" s="43"/>
      <c r="K5" s="43"/>
      <c r="L5" s="40"/>
    </row>
    <row r="6" spans="2:12" x14ac:dyDescent="0.25">
      <c r="B6" s="90" t="s">
        <v>57</v>
      </c>
      <c r="C6" s="90"/>
      <c r="D6" s="90"/>
      <c r="E6" s="90"/>
      <c r="F6" s="90"/>
      <c r="G6" s="44"/>
      <c r="H6" s="44"/>
      <c r="I6" s="44"/>
      <c r="J6" s="44"/>
      <c r="K6" s="45"/>
      <c r="L6" s="40"/>
    </row>
    <row r="7" spans="2:12" ht="25.5" x14ac:dyDescent="0.25">
      <c r="B7" s="91" t="s">
        <v>7</v>
      </c>
      <c r="C7" s="92"/>
      <c r="D7" s="92"/>
      <c r="E7" s="92"/>
      <c r="F7" s="93"/>
      <c r="G7" s="23" t="s">
        <v>214</v>
      </c>
      <c r="H7" s="1" t="s">
        <v>198</v>
      </c>
      <c r="I7" s="1" t="s">
        <v>66</v>
      </c>
      <c r="J7" s="23" t="s">
        <v>215</v>
      </c>
      <c r="K7" s="1" t="s">
        <v>17</v>
      </c>
      <c r="L7" s="1" t="s">
        <v>48</v>
      </c>
    </row>
    <row r="8" spans="2:12" s="26" customFormat="1" ht="11.25" x14ac:dyDescent="0.2">
      <c r="B8" s="84">
        <v>1</v>
      </c>
      <c r="C8" s="84"/>
      <c r="D8" s="84"/>
      <c r="E8" s="84"/>
      <c r="F8" s="85"/>
      <c r="G8" s="25">
        <v>2</v>
      </c>
      <c r="H8" s="24">
        <v>3</v>
      </c>
      <c r="I8" s="24">
        <v>4</v>
      </c>
      <c r="J8" s="24">
        <v>5</v>
      </c>
      <c r="K8" s="24" t="s">
        <v>19</v>
      </c>
      <c r="L8" s="24" t="s">
        <v>196</v>
      </c>
    </row>
    <row r="9" spans="2:12" x14ac:dyDescent="0.25">
      <c r="B9" s="86" t="s">
        <v>0</v>
      </c>
      <c r="C9" s="87"/>
      <c r="D9" s="87"/>
      <c r="E9" s="87"/>
      <c r="F9" s="88"/>
      <c r="G9" s="18">
        <f>G10+G11</f>
        <v>126721.71</v>
      </c>
      <c r="H9" s="18">
        <f>H10</f>
        <v>531364</v>
      </c>
      <c r="I9" s="18"/>
      <c r="J9" s="18">
        <f>J10+J11</f>
        <v>135307.54</v>
      </c>
      <c r="K9" s="18">
        <f>J9/G9*100</f>
        <v>106.77534259914896</v>
      </c>
      <c r="L9" s="18">
        <f>J9/H9*100</f>
        <v>25.464190272581511</v>
      </c>
    </row>
    <row r="10" spans="2:12" x14ac:dyDescent="0.25">
      <c r="B10" s="89" t="s">
        <v>49</v>
      </c>
      <c r="C10" s="81"/>
      <c r="D10" s="81"/>
      <c r="E10" s="81"/>
      <c r="F10" s="83"/>
      <c r="G10" s="16">
        <v>126721.71</v>
      </c>
      <c r="H10" s="16">
        <v>531364</v>
      </c>
      <c r="I10" s="16"/>
      <c r="J10" s="16">
        <v>135307.54</v>
      </c>
      <c r="K10" s="16">
        <f t="shared" ref="K10:K15" si="0">J10/G10*100</f>
        <v>106.77534259914896</v>
      </c>
      <c r="L10" s="16">
        <f t="shared" ref="L10:L14" si="1">J10/H10*100</f>
        <v>25.464190272581511</v>
      </c>
    </row>
    <row r="11" spans="2:12" x14ac:dyDescent="0.25">
      <c r="B11" s="82" t="s">
        <v>54</v>
      </c>
      <c r="C11" s="83"/>
      <c r="D11" s="83"/>
      <c r="E11" s="83"/>
      <c r="F11" s="83"/>
      <c r="G11" s="16">
        <v>0</v>
      </c>
      <c r="H11" s="16">
        <v>0</v>
      </c>
      <c r="I11" s="16"/>
      <c r="J11" s="16">
        <v>0</v>
      </c>
      <c r="K11" s="16"/>
      <c r="L11" s="16"/>
    </row>
    <row r="12" spans="2:12" x14ac:dyDescent="0.25">
      <c r="B12" s="19" t="s">
        <v>1</v>
      </c>
      <c r="C12" s="32"/>
      <c r="D12" s="32"/>
      <c r="E12" s="32"/>
      <c r="F12" s="32"/>
      <c r="G12" s="18">
        <f>G13+G14</f>
        <v>98552.97</v>
      </c>
      <c r="H12" s="18">
        <f>H13+H14</f>
        <v>531364</v>
      </c>
      <c r="I12" s="18"/>
      <c r="J12" s="18">
        <f>J13+J14</f>
        <v>127290.39</v>
      </c>
      <c r="K12" s="18">
        <f t="shared" si="0"/>
        <v>129.15936475582623</v>
      </c>
      <c r="L12" s="18">
        <f t="shared" si="1"/>
        <v>23.955403452247424</v>
      </c>
    </row>
    <row r="13" spans="2:12" x14ac:dyDescent="0.25">
      <c r="B13" s="80" t="s">
        <v>50</v>
      </c>
      <c r="C13" s="81"/>
      <c r="D13" s="81"/>
      <c r="E13" s="81"/>
      <c r="F13" s="81"/>
      <c r="G13" s="16">
        <v>98016.180000000008</v>
      </c>
      <c r="H13" s="16">
        <v>326117</v>
      </c>
      <c r="I13" s="16"/>
      <c r="J13" s="16">
        <v>125905.16</v>
      </c>
      <c r="K13" s="16">
        <f t="shared" si="0"/>
        <v>128.45344513528275</v>
      </c>
      <c r="L13" s="16">
        <f t="shared" si="1"/>
        <v>38.607358708684309</v>
      </c>
    </row>
    <row r="14" spans="2:12" x14ac:dyDescent="0.25">
      <c r="B14" s="82" t="s">
        <v>51</v>
      </c>
      <c r="C14" s="83"/>
      <c r="D14" s="83"/>
      <c r="E14" s="83"/>
      <c r="F14" s="83"/>
      <c r="G14" s="16">
        <v>536.79</v>
      </c>
      <c r="H14" s="16">
        <v>205247</v>
      </c>
      <c r="I14" s="16"/>
      <c r="J14" s="16">
        <v>1385.23</v>
      </c>
      <c r="K14" s="16">
        <f t="shared" si="0"/>
        <v>258.05808602991863</v>
      </c>
      <c r="L14" s="16">
        <f t="shared" si="1"/>
        <v>0.6749087684594659</v>
      </c>
    </row>
    <row r="15" spans="2:12" x14ac:dyDescent="0.25">
      <c r="B15" s="95" t="s">
        <v>58</v>
      </c>
      <c r="C15" s="87"/>
      <c r="D15" s="87"/>
      <c r="E15" s="87"/>
      <c r="F15" s="87"/>
      <c r="G15" s="18">
        <f>G9-G12</f>
        <v>28168.740000000005</v>
      </c>
      <c r="H15" s="18">
        <f>H9-H12</f>
        <v>0</v>
      </c>
      <c r="I15" s="17"/>
      <c r="J15" s="17">
        <f>J9-J12</f>
        <v>8017.1500000000087</v>
      </c>
      <c r="K15" s="18">
        <f t="shared" si="0"/>
        <v>28.461159427081249</v>
      </c>
      <c r="L15" s="18"/>
    </row>
    <row r="16" spans="2:12" ht="18" x14ac:dyDescent="0.25">
      <c r="B16" s="39"/>
      <c r="C16" s="46"/>
      <c r="D16" s="46"/>
      <c r="E16" s="46"/>
      <c r="F16" s="46"/>
      <c r="G16" s="46"/>
      <c r="H16" s="46"/>
      <c r="I16" s="47"/>
      <c r="J16" s="47"/>
      <c r="K16" s="47"/>
      <c r="L16" s="47"/>
    </row>
    <row r="17" spans="1:43" ht="18" customHeight="1" x14ac:dyDescent="0.25">
      <c r="B17" s="90" t="s">
        <v>59</v>
      </c>
      <c r="C17" s="90"/>
      <c r="D17" s="90"/>
      <c r="E17" s="90"/>
      <c r="F17" s="90"/>
      <c r="G17" s="46"/>
      <c r="H17" s="46"/>
      <c r="I17" s="47"/>
      <c r="J17" s="47"/>
      <c r="K17" s="47"/>
      <c r="L17" s="47"/>
    </row>
    <row r="18" spans="1:43" ht="25.5" x14ac:dyDescent="0.25">
      <c r="B18" s="91" t="s">
        <v>7</v>
      </c>
      <c r="C18" s="92"/>
      <c r="D18" s="92"/>
      <c r="E18" s="92"/>
      <c r="F18" s="93"/>
      <c r="G18" s="23" t="s">
        <v>214</v>
      </c>
      <c r="H18" s="1" t="s">
        <v>198</v>
      </c>
      <c r="I18" s="1" t="s">
        <v>66</v>
      </c>
      <c r="J18" s="23" t="s">
        <v>215</v>
      </c>
      <c r="K18" s="1" t="s">
        <v>17</v>
      </c>
      <c r="L18" s="1" t="s">
        <v>48</v>
      </c>
    </row>
    <row r="19" spans="1:43" s="26" customFormat="1" x14ac:dyDescent="0.25">
      <c r="B19" s="84">
        <v>1</v>
      </c>
      <c r="C19" s="84"/>
      <c r="D19" s="84"/>
      <c r="E19" s="84"/>
      <c r="F19" s="85"/>
      <c r="G19" s="25">
        <v>2</v>
      </c>
      <c r="H19" s="24">
        <v>3</v>
      </c>
      <c r="I19" s="24">
        <v>4</v>
      </c>
      <c r="J19" s="24">
        <v>5</v>
      </c>
      <c r="K19" s="24" t="s">
        <v>19</v>
      </c>
      <c r="L19" s="24" t="s">
        <v>196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.75" customHeight="1" x14ac:dyDescent="0.25">
      <c r="A20" s="26"/>
      <c r="B20" s="89" t="s">
        <v>52</v>
      </c>
      <c r="C20" s="100"/>
      <c r="D20" s="100"/>
      <c r="E20" s="100"/>
      <c r="F20" s="101"/>
      <c r="G20" s="16">
        <v>0</v>
      </c>
      <c r="H20" s="16">
        <v>0</v>
      </c>
      <c r="I20" s="16"/>
      <c r="J20" s="16">
        <v>0</v>
      </c>
      <c r="K20" s="16"/>
      <c r="L20" s="16"/>
    </row>
    <row r="21" spans="1:43" x14ac:dyDescent="0.25">
      <c r="A21" s="26"/>
      <c r="B21" s="89" t="s">
        <v>53</v>
      </c>
      <c r="C21" s="81"/>
      <c r="D21" s="81"/>
      <c r="E21" s="81"/>
      <c r="F21" s="81"/>
      <c r="G21" s="16">
        <v>0</v>
      </c>
      <c r="H21" s="16">
        <v>0</v>
      </c>
      <c r="I21" s="16"/>
      <c r="J21" s="16">
        <v>0</v>
      </c>
      <c r="K21" s="16"/>
      <c r="L21" s="16"/>
    </row>
    <row r="22" spans="1:43" s="33" customFormat="1" ht="15" customHeight="1" x14ac:dyDescent="0.25">
      <c r="A22" s="26"/>
      <c r="B22" s="97" t="s">
        <v>55</v>
      </c>
      <c r="C22" s="98"/>
      <c r="D22" s="98"/>
      <c r="E22" s="98"/>
      <c r="F22" s="99"/>
      <c r="G22" s="18">
        <v>0</v>
      </c>
      <c r="H22" s="18">
        <v>0</v>
      </c>
      <c r="I22" s="18"/>
      <c r="J22" s="18">
        <v>0</v>
      </c>
      <c r="K22" s="18"/>
      <c r="L22" s="18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33" customFormat="1" ht="15" customHeight="1" x14ac:dyDescent="0.25">
      <c r="A23" s="26"/>
      <c r="B23" s="97" t="s">
        <v>60</v>
      </c>
      <c r="C23" s="98"/>
      <c r="D23" s="98"/>
      <c r="E23" s="98"/>
      <c r="F23" s="99"/>
      <c r="G23" s="18">
        <v>0</v>
      </c>
      <c r="H23" s="18">
        <v>0</v>
      </c>
      <c r="I23" s="18"/>
      <c r="J23" s="18">
        <v>0</v>
      </c>
      <c r="K23" s="18"/>
      <c r="L23" s="18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x14ac:dyDescent="0.25">
      <c r="A24" s="26"/>
      <c r="B24" s="95" t="s">
        <v>61</v>
      </c>
      <c r="C24" s="87"/>
      <c r="D24" s="87"/>
      <c r="E24" s="87"/>
      <c r="F24" s="87"/>
      <c r="G24" s="18">
        <v>0</v>
      </c>
      <c r="H24" s="18">
        <v>0</v>
      </c>
      <c r="I24" s="18"/>
      <c r="J24" s="18">
        <v>0</v>
      </c>
      <c r="K24" s="18"/>
      <c r="L24" s="18"/>
    </row>
    <row r="25" spans="1:43" ht="15.75" x14ac:dyDescent="0.25">
      <c r="B25" s="48"/>
      <c r="C25" s="49"/>
      <c r="D25" s="49"/>
      <c r="E25" s="49"/>
      <c r="F25" s="49"/>
      <c r="G25" s="50"/>
      <c r="H25" s="50"/>
      <c r="I25" s="50"/>
      <c r="J25" s="50"/>
      <c r="K25" s="50"/>
      <c r="L25" s="40"/>
    </row>
    <row r="26" spans="1:43" ht="15.75" x14ac:dyDescent="0.25">
      <c r="B26" s="102" t="s">
        <v>65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</row>
    <row r="27" spans="1:43" ht="15.75" x14ac:dyDescent="0.25">
      <c r="B27" s="13"/>
      <c r="C27" s="14"/>
      <c r="D27" s="14"/>
      <c r="E27" s="14"/>
      <c r="F27" s="14"/>
      <c r="G27" s="15"/>
      <c r="H27" s="15"/>
      <c r="I27" s="15"/>
      <c r="J27" s="15"/>
      <c r="K27" s="15"/>
    </row>
    <row r="28" spans="1:43" ht="15" customHeight="1" x14ac:dyDescent="0.25">
      <c r="B28" s="103" t="s">
        <v>67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</row>
    <row r="29" spans="1:43" x14ac:dyDescent="0.25">
      <c r="B29" s="103" t="s">
        <v>68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</row>
    <row r="30" spans="1:43" ht="15" customHeight="1" x14ac:dyDescent="0.25">
      <c r="B30" s="103" t="s">
        <v>69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</row>
    <row r="31" spans="1:43" ht="36.75" customHeight="1" x14ac:dyDescent="0.25"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</row>
    <row r="32" spans="1:43" ht="15" customHeight="1" x14ac:dyDescent="0.25">
      <c r="B32" s="94" t="s">
        <v>70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</row>
    <row r="33" spans="2:12" x14ac:dyDescent="0.25"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</row>
  </sheetData>
  <mergeCells count="26">
    <mergeCell ref="B32:L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L26"/>
    <mergeCell ref="B29:L29"/>
    <mergeCell ref="B28:L28"/>
    <mergeCell ref="B30:L31"/>
    <mergeCell ref="B17:F17"/>
    <mergeCell ref="B1:L1"/>
    <mergeCell ref="B2:L2"/>
    <mergeCell ref="B4:L4"/>
    <mergeCell ref="B13:F13"/>
    <mergeCell ref="B14:F14"/>
    <mergeCell ref="B8:F8"/>
    <mergeCell ref="B9:F9"/>
    <mergeCell ref="B10:F10"/>
    <mergeCell ref="B6:F6"/>
    <mergeCell ref="B7:F7"/>
    <mergeCell ref="B11:F11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81"/>
  <sheetViews>
    <sheetView topLeftCell="A22" zoomScaleNormal="100" workbookViewId="0">
      <selection activeCell="J28" sqref="J2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6.140625" bestFit="1" customWidth="1"/>
    <col min="6" max="6" width="44.710937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25">
      <c r="B2" s="107" t="s">
        <v>12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</row>
    <row r="4" spans="2:12" ht="18" customHeight="1" x14ac:dyDescent="0.25">
      <c r="B4" s="107" t="s">
        <v>62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8" x14ac:dyDescent="0.25">
      <c r="B5" s="2"/>
      <c r="C5" s="2"/>
      <c r="D5" s="2"/>
      <c r="E5" s="2"/>
      <c r="F5" s="2"/>
      <c r="G5" s="2"/>
      <c r="H5" s="2"/>
      <c r="I5" s="2"/>
      <c r="J5" s="3"/>
      <c r="K5" s="3"/>
    </row>
    <row r="6" spans="2:12" ht="15.75" customHeight="1" x14ac:dyDescent="0.25">
      <c r="B6" s="107" t="s">
        <v>18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2:12" ht="18" x14ac:dyDescent="0.25">
      <c r="B7" s="2"/>
      <c r="C7" s="2"/>
      <c r="D7" s="2"/>
      <c r="E7" s="2"/>
      <c r="F7" s="2"/>
      <c r="G7" s="2"/>
      <c r="H7" s="2"/>
      <c r="I7" s="2"/>
      <c r="J7" s="3"/>
      <c r="K7" s="3"/>
    </row>
    <row r="8" spans="2:12" ht="25.5" x14ac:dyDescent="0.25">
      <c r="B8" s="104" t="s">
        <v>7</v>
      </c>
      <c r="C8" s="105"/>
      <c r="D8" s="105"/>
      <c r="E8" s="105"/>
      <c r="F8" s="106"/>
      <c r="G8" s="34" t="s">
        <v>214</v>
      </c>
      <c r="H8" s="34" t="s">
        <v>198</v>
      </c>
      <c r="I8" s="34" t="s">
        <v>66</v>
      </c>
      <c r="J8" s="34" t="s">
        <v>215</v>
      </c>
      <c r="K8" s="34" t="s">
        <v>17</v>
      </c>
      <c r="L8" s="34" t="s">
        <v>48</v>
      </c>
    </row>
    <row r="9" spans="2:12" ht="16.5" customHeight="1" x14ac:dyDescent="0.25">
      <c r="B9" s="104">
        <v>1</v>
      </c>
      <c r="C9" s="105"/>
      <c r="D9" s="105"/>
      <c r="E9" s="105"/>
      <c r="F9" s="106"/>
      <c r="G9" s="34">
        <v>2</v>
      </c>
      <c r="H9" s="34">
        <v>3</v>
      </c>
      <c r="I9" s="34">
        <v>4</v>
      </c>
      <c r="J9" s="34">
        <v>5</v>
      </c>
      <c r="K9" s="34" t="s">
        <v>19</v>
      </c>
      <c r="L9" s="34" t="s">
        <v>196</v>
      </c>
    </row>
    <row r="10" spans="2:12" x14ac:dyDescent="0.25">
      <c r="B10" s="6"/>
      <c r="C10" s="6"/>
      <c r="D10" s="6"/>
      <c r="E10" s="6"/>
      <c r="F10" s="6" t="s">
        <v>20</v>
      </c>
      <c r="G10" s="61">
        <f>G11</f>
        <v>126721.71</v>
      </c>
      <c r="H10" s="59">
        <f>H11</f>
        <v>531364</v>
      </c>
      <c r="I10" s="4"/>
      <c r="J10" s="61">
        <f>J11</f>
        <v>135307.54</v>
      </c>
      <c r="K10" s="69">
        <f t="shared" ref="K10:K26" si="0">J10/G10*100</f>
        <v>106.77534259914896</v>
      </c>
      <c r="L10" s="69">
        <f>J10/H10*100</f>
        <v>25.464190272581511</v>
      </c>
    </row>
    <row r="11" spans="2:12" ht="15.75" customHeight="1" x14ac:dyDescent="0.25">
      <c r="B11" s="6">
        <v>6</v>
      </c>
      <c r="C11" s="6"/>
      <c r="D11" s="6"/>
      <c r="E11" s="6"/>
      <c r="F11" s="6" t="s">
        <v>2</v>
      </c>
      <c r="G11" s="4">
        <f>G12+G15+G18+G23</f>
        <v>126721.71</v>
      </c>
      <c r="H11" s="4">
        <f>H12+H15+H18+H23</f>
        <v>531364</v>
      </c>
      <c r="I11" s="4"/>
      <c r="J11" s="4">
        <f>J12+J15+J18+J23</f>
        <v>135307.54</v>
      </c>
      <c r="K11" s="69">
        <f t="shared" si="0"/>
        <v>106.77534259914896</v>
      </c>
      <c r="L11" s="69">
        <f>J11/H11*100</f>
        <v>25.464190272581511</v>
      </c>
    </row>
    <row r="12" spans="2:12" ht="25.5" x14ac:dyDescent="0.25">
      <c r="B12" s="6"/>
      <c r="C12" s="10">
        <v>63</v>
      </c>
      <c r="D12" s="10"/>
      <c r="E12" s="10"/>
      <c r="F12" s="10" t="s">
        <v>21</v>
      </c>
      <c r="G12" s="4">
        <f>G13</f>
        <v>1990.84</v>
      </c>
      <c r="H12" s="4">
        <f>H13</f>
        <v>178266</v>
      </c>
      <c r="I12" s="4"/>
      <c r="J12" s="4">
        <f>J13</f>
        <v>10900</v>
      </c>
      <c r="K12" s="69">
        <f t="shared" si="0"/>
        <v>547.50758473810049</v>
      </c>
      <c r="L12" s="69">
        <f>J12/H12*100</f>
        <v>6.11445816925269</v>
      </c>
    </row>
    <row r="13" spans="2:12" ht="25.5" x14ac:dyDescent="0.25">
      <c r="B13" s="7"/>
      <c r="C13" s="7"/>
      <c r="D13" s="51">
        <v>636</v>
      </c>
      <c r="E13" s="7"/>
      <c r="F13" s="28" t="s">
        <v>72</v>
      </c>
      <c r="G13" s="4">
        <f>G14</f>
        <v>1990.84</v>
      </c>
      <c r="H13" s="59">
        <f>H14</f>
        <v>178266</v>
      </c>
      <c r="I13" s="4"/>
      <c r="J13" s="4">
        <f>J14</f>
        <v>10900</v>
      </c>
      <c r="K13" s="69">
        <f t="shared" si="0"/>
        <v>547.50758473810049</v>
      </c>
      <c r="L13" s="69">
        <f>J13/H13*100</f>
        <v>6.11445816925269</v>
      </c>
    </row>
    <row r="14" spans="2:12" ht="25.5" x14ac:dyDescent="0.25">
      <c r="B14" s="7"/>
      <c r="C14" s="7"/>
      <c r="D14" s="8"/>
      <c r="E14" s="8">
        <v>6361</v>
      </c>
      <c r="F14" s="53" t="s">
        <v>71</v>
      </c>
      <c r="G14" s="4">
        <v>1990.84</v>
      </c>
      <c r="H14" s="59">
        <v>178266</v>
      </c>
      <c r="I14" s="4"/>
      <c r="J14" s="4">
        <v>10900</v>
      </c>
      <c r="K14" s="69">
        <f t="shared" si="0"/>
        <v>547.50758473810049</v>
      </c>
      <c r="L14" s="69"/>
    </row>
    <row r="15" spans="2:12" ht="25.5" x14ac:dyDescent="0.25">
      <c r="B15" s="7"/>
      <c r="C15" s="7">
        <v>65</v>
      </c>
      <c r="D15" s="8"/>
      <c r="E15" s="8"/>
      <c r="F15" s="53" t="s">
        <v>75</v>
      </c>
      <c r="G15" s="4">
        <f>G16</f>
        <v>16276.46</v>
      </c>
      <c r="H15" s="59">
        <f>H16</f>
        <v>49686</v>
      </c>
      <c r="I15" s="4"/>
      <c r="J15" s="4">
        <f>J16</f>
        <v>17776.64</v>
      </c>
      <c r="K15" s="69">
        <f t="shared" si="0"/>
        <v>109.2168690243456</v>
      </c>
      <c r="L15" s="69">
        <f t="shared" ref="L15:L25" si="1">J15/H15*100</f>
        <v>35.777965624119467</v>
      </c>
    </row>
    <row r="16" spans="2:12" x14ac:dyDescent="0.25">
      <c r="B16" s="7"/>
      <c r="C16" s="7"/>
      <c r="D16" s="8">
        <v>652</v>
      </c>
      <c r="E16" s="8"/>
      <c r="F16" s="53" t="s">
        <v>74</v>
      </c>
      <c r="G16" s="4">
        <f>G17</f>
        <v>16276.46</v>
      </c>
      <c r="H16" s="59">
        <f>H17</f>
        <v>49686</v>
      </c>
      <c r="I16" s="4"/>
      <c r="J16" s="4">
        <f>J17</f>
        <v>17776.64</v>
      </c>
      <c r="K16" s="69">
        <f t="shared" si="0"/>
        <v>109.2168690243456</v>
      </c>
      <c r="L16" s="69">
        <f t="shared" si="1"/>
        <v>35.777965624119467</v>
      </c>
    </row>
    <row r="17" spans="2:12" x14ac:dyDescent="0.25">
      <c r="B17" s="7"/>
      <c r="C17" s="7"/>
      <c r="D17" s="8"/>
      <c r="E17" s="8">
        <v>6526</v>
      </c>
      <c r="F17" s="53" t="s">
        <v>73</v>
      </c>
      <c r="G17" s="4">
        <v>16276.46</v>
      </c>
      <c r="H17" s="59">
        <v>49686</v>
      </c>
      <c r="I17" s="4"/>
      <c r="J17" s="4">
        <v>17776.64</v>
      </c>
      <c r="K17" s="69">
        <f t="shared" si="0"/>
        <v>109.2168690243456</v>
      </c>
      <c r="L17" s="69">
        <f t="shared" si="1"/>
        <v>35.777965624119467</v>
      </c>
    </row>
    <row r="18" spans="2:12" ht="25.5" x14ac:dyDescent="0.25">
      <c r="B18" s="7"/>
      <c r="C18" s="7">
        <v>66</v>
      </c>
      <c r="D18" s="8"/>
      <c r="E18" s="8"/>
      <c r="F18" s="10" t="s">
        <v>22</v>
      </c>
      <c r="G18" s="4">
        <f>G19+G21</f>
        <v>49215.210000000006</v>
      </c>
      <c r="H18" s="59">
        <f>H19+H21</f>
        <v>124264</v>
      </c>
      <c r="I18" s="4"/>
      <c r="J18" s="4">
        <f>J19+J21</f>
        <v>28382.44</v>
      </c>
      <c r="K18" s="69">
        <f t="shared" si="0"/>
        <v>57.670057691514465</v>
      </c>
      <c r="L18" s="69">
        <f t="shared" si="1"/>
        <v>22.840436490053435</v>
      </c>
    </row>
    <row r="19" spans="2:12" ht="25.5" x14ac:dyDescent="0.25">
      <c r="B19" s="7"/>
      <c r="C19" s="22"/>
      <c r="D19" s="8">
        <v>661</v>
      </c>
      <c r="E19" s="8"/>
      <c r="F19" s="10" t="s">
        <v>23</v>
      </c>
      <c r="G19" s="4">
        <f>G20</f>
        <v>47250.91</v>
      </c>
      <c r="H19" s="59">
        <f>H20</f>
        <v>111742</v>
      </c>
      <c r="I19" s="4"/>
      <c r="J19" s="4">
        <f>J20</f>
        <v>24771.55</v>
      </c>
      <c r="K19" s="69">
        <f t="shared" si="0"/>
        <v>52.425551169279061</v>
      </c>
      <c r="L19" s="69">
        <f t="shared" si="1"/>
        <v>22.168522131338261</v>
      </c>
    </row>
    <row r="20" spans="2:12" x14ac:dyDescent="0.25">
      <c r="B20" s="7"/>
      <c r="C20" s="22"/>
      <c r="D20" s="8"/>
      <c r="E20" s="8">
        <v>6615</v>
      </c>
      <c r="F20" s="10" t="s">
        <v>76</v>
      </c>
      <c r="G20" s="4">
        <v>47250.91</v>
      </c>
      <c r="H20" s="59">
        <v>111742</v>
      </c>
      <c r="I20" s="4"/>
      <c r="J20" s="4">
        <v>24771.55</v>
      </c>
      <c r="K20" s="69">
        <f t="shared" si="0"/>
        <v>52.425551169279061</v>
      </c>
      <c r="L20" s="69">
        <f t="shared" si="1"/>
        <v>22.168522131338261</v>
      </c>
    </row>
    <row r="21" spans="2:12" ht="38.25" x14ac:dyDescent="0.25">
      <c r="B21" s="7"/>
      <c r="C21" s="22"/>
      <c r="D21" s="8">
        <v>663</v>
      </c>
      <c r="E21" s="8"/>
      <c r="F21" s="10" t="s">
        <v>82</v>
      </c>
      <c r="G21" s="4">
        <f>G22</f>
        <v>1964.3</v>
      </c>
      <c r="H21" s="59">
        <f>H22</f>
        <v>12522</v>
      </c>
      <c r="I21" s="4"/>
      <c r="J21" s="4">
        <f>J22</f>
        <v>3610.89</v>
      </c>
      <c r="K21" s="69">
        <f t="shared" si="0"/>
        <v>183.82579035788831</v>
      </c>
      <c r="L21" s="69">
        <f t="shared" si="1"/>
        <v>28.836367992333496</v>
      </c>
    </row>
    <row r="22" spans="2:12" x14ac:dyDescent="0.25">
      <c r="B22" s="7"/>
      <c r="C22" s="22"/>
      <c r="D22" s="8"/>
      <c r="E22" s="8">
        <v>6631</v>
      </c>
      <c r="F22" s="10" t="s">
        <v>77</v>
      </c>
      <c r="G22" s="4">
        <v>1964.3</v>
      </c>
      <c r="H22" s="59">
        <v>12522</v>
      </c>
      <c r="I22" s="4"/>
      <c r="J22" s="4">
        <v>3610.89</v>
      </c>
      <c r="K22" s="69">
        <f t="shared" si="0"/>
        <v>183.82579035788831</v>
      </c>
      <c r="L22" s="69">
        <f t="shared" si="1"/>
        <v>28.836367992333496</v>
      </c>
    </row>
    <row r="23" spans="2:12" ht="25.5" x14ac:dyDescent="0.25">
      <c r="B23" s="7"/>
      <c r="C23" s="52">
        <v>67</v>
      </c>
      <c r="D23" s="8"/>
      <c r="E23" s="8"/>
      <c r="F23" s="10" t="s">
        <v>78</v>
      </c>
      <c r="G23" s="4">
        <f>G24</f>
        <v>59239.199999999997</v>
      </c>
      <c r="H23" s="59">
        <f>H24</f>
        <v>179148</v>
      </c>
      <c r="I23" s="4"/>
      <c r="J23" s="4">
        <f>J24</f>
        <v>78248.460000000006</v>
      </c>
      <c r="K23" s="69">
        <f t="shared" si="0"/>
        <v>132.08898837256413</v>
      </c>
      <c r="L23" s="69">
        <f t="shared" si="1"/>
        <v>43.678109719338202</v>
      </c>
    </row>
    <row r="24" spans="2:12" ht="25.5" x14ac:dyDescent="0.25">
      <c r="B24" s="7"/>
      <c r="C24" s="22"/>
      <c r="D24" s="8">
        <v>671</v>
      </c>
      <c r="E24" s="8"/>
      <c r="F24" s="10" t="s">
        <v>79</v>
      </c>
      <c r="G24" s="4">
        <f>G25+G26</f>
        <v>59239.199999999997</v>
      </c>
      <c r="H24" s="4">
        <f>H25</f>
        <v>179148</v>
      </c>
      <c r="I24" s="4"/>
      <c r="J24" s="4">
        <f>J25+J26</f>
        <v>78248.460000000006</v>
      </c>
      <c r="K24" s="69">
        <f t="shared" si="0"/>
        <v>132.08898837256413</v>
      </c>
      <c r="L24" s="69">
        <f t="shared" si="1"/>
        <v>43.678109719338202</v>
      </c>
    </row>
    <row r="25" spans="2:12" ht="25.5" x14ac:dyDescent="0.25">
      <c r="B25" s="7"/>
      <c r="C25" s="22"/>
      <c r="D25" s="8"/>
      <c r="E25" s="8">
        <v>6711</v>
      </c>
      <c r="F25" s="10" t="s">
        <v>80</v>
      </c>
      <c r="G25" s="4">
        <v>59239.199999999997</v>
      </c>
      <c r="H25" s="4">
        <v>179148</v>
      </c>
      <c r="I25" s="4"/>
      <c r="J25" s="4">
        <v>78248.460000000006</v>
      </c>
      <c r="K25" s="69">
        <f t="shared" si="0"/>
        <v>132.08898837256413</v>
      </c>
      <c r="L25" s="69">
        <f t="shared" si="1"/>
        <v>43.678109719338202</v>
      </c>
    </row>
    <row r="26" spans="2:12" ht="25.5" x14ac:dyDescent="0.25">
      <c r="B26" s="7"/>
      <c r="C26" s="7"/>
      <c r="D26" s="8"/>
      <c r="E26" s="8">
        <v>6712</v>
      </c>
      <c r="F26" s="10" t="s">
        <v>81</v>
      </c>
      <c r="G26" s="4">
        <v>0</v>
      </c>
      <c r="H26" s="4"/>
      <c r="I26" s="4"/>
      <c r="J26" s="4"/>
      <c r="K26" s="69" t="e">
        <f t="shared" si="0"/>
        <v>#DIV/0!</v>
      </c>
      <c r="L26" s="69"/>
    </row>
    <row r="27" spans="2:12" ht="15.75" customHeight="1" x14ac:dyDescent="0.25"/>
    <row r="28" spans="2:12" ht="25.5" x14ac:dyDescent="0.25">
      <c r="B28" s="104" t="s">
        <v>7</v>
      </c>
      <c r="C28" s="105"/>
      <c r="D28" s="105"/>
      <c r="E28" s="105"/>
      <c r="F28" s="106"/>
      <c r="G28" s="34" t="s">
        <v>214</v>
      </c>
      <c r="H28" s="34" t="s">
        <v>198</v>
      </c>
      <c r="I28" s="34" t="s">
        <v>66</v>
      </c>
      <c r="J28" s="34" t="s">
        <v>215</v>
      </c>
      <c r="K28" s="34" t="s">
        <v>17</v>
      </c>
      <c r="L28" s="34" t="s">
        <v>48</v>
      </c>
    </row>
    <row r="29" spans="2:12" ht="12.75" customHeight="1" x14ac:dyDescent="0.25">
      <c r="B29" s="104">
        <v>1</v>
      </c>
      <c r="C29" s="105"/>
      <c r="D29" s="105"/>
      <c r="E29" s="105"/>
      <c r="F29" s="106"/>
      <c r="G29" s="34">
        <v>2</v>
      </c>
      <c r="H29" s="34">
        <v>3</v>
      </c>
      <c r="I29" s="34">
        <v>4</v>
      </c>
      <c r="J29" s="34">
        <v>5</v>
      </c>
      <c r="K29" s="34" t="s">
        <v>19</v>
      </c>
      <c r="L29" s="34" t="s">
        <v>196</v>
      </c>
    </row>
    <row r="30" spans="2:12" x14ac:dyDescent="0.25">
      <c r="B30" s="6"/>
      <c r="C30" s="6"/>
      <c r="D30" s="6"/>
      <c r="E30" s="6"/>
      <c r="F30" s="6" t="s">
        <v>8</v>
      </c>
      <c r="G30" s="61">
        <f>G31+G68</f>
        <v>98552.97</v>
      </c>
      <c r="H30" s="59">
        <f>H31+H68</f>
        <v>531364</v>
      </c>
      <c r="I30" s="4"/>
      <c r="J30" s="61">
        <f>J31+J68</f>
        <v>127290.39</v>
      </c>
      <c r="K30" s="69">
        <f>J30/G30*100</f>
        <v>129.15936475582623</v>
      </c>
      <c r="L30" s="69">
        <f>J30/H30*100</f>
        <v>23.955403452247424</v>
      </c>
    </row>
    <row r="31" spans="2:12" x14ac:dyDescent="0.25">
      <c r="B31" s="6">
        <v>3</v>
      </c>
      <c r="C31" s="6"/>
      <c r="D31" s="6"/>
      <c r="E31" s="6"/>
      <c r="F31" s="6" t="s">
        <v>3</v>
      </c>
      <c r="G31" s="4">
        <f>G32+G38+G65</f>
        <v>98016.180000000008</v>
      </c>
      <c r="H31" s="4">
        <f>H32+H38+H65</f>
        <v>326117</v>
      </c>
      <c r="I31" s="4"/>
      <c r="J31" s="4">
        <f>J32+J38+J65</f>
        <v>125905.16</v>
      </c>
      <c r="K31" s="69">
        <f t="shared" ref="K31:K77" si="2">J31/G31*100</f>
        <v>128.45344513528275</v>
      </c>
      <c r="L31" s="69">
        <f t="shared" ref="L31:L80" si="3">J31/H31*100</f>
        <v>38.607358708684309</v>
      </c>
    </row>
    <row r="32" spans="2:12" x14ac:dyDescent="0.25">
      <c r="B32" s="6"/>
      <c r="C32" s="10">
        <v>31</v>
      </c>
      <c r="D32" s="10"/>
      <c r="E32" s="10"/>
      <c r="F32" s="10" t="s">
        <v>4</v>
      </c>
      <c r="G32" s="4">
        <f>G33+G35+G36</f>
        <v>47146.62</v>
      </c>
      <c r="H32" s="4">
        <f>H33+H35+H36</f>
        <v>120838</v>
      </c>
      <c r="I32" s="4"/>
      <c r="J32" s="4">
        <f>J33+J35+J36</f>
        <v>75016.03</v>
      </c>
      <c r="K32" s="69">
        <f t="shared" si="2"/>
        <v>159.1122120737393</v>
      </c>
      <c r="L32" s="69">
        <f t="shared" si="3"/>
        <v>62.079834158129067</v>
      </c>
    </row>
    <row r="33" spans="2:12" x14ac:dyDescent="0.25">
      <c r="B33" s="7"/>
      <c r="C33" s="7"/>
      <c r="D33" s="7">
        <v>311</v>
      </c>
      <c r="E33" s="7"/>
      <c r="F33" s="7" t="s">
        <v>25</v>
      </c>
      <c r="G33" s="4">
        <f>G34</f>
        <v>38555.26</v>
      </c>
      <c r="H33" s="4">
        <f>H34</f>
        <v>89372</v>
      </c>
      <c r="I33" s="4"/>
      <c r="J33" s="4">
        <f>J34</f>
        <v>58405.45</v>
      </c>
      <c r="K33" s="69">
        <f t="shared" si="2"/>
        <v>151.48503732045899</v>
      </c>
      <c r="L33" s="69">
        <f t="shared" si="3"/>
        <v>65.350948843038083</v>
      </c>
    </row>
    <row r="34" spans="2:12" x14ac:dyDescent="0.25">
      <c r="B34" s="7"/>
      <c r="C34" s="7"/>
      <c r="D34" s="7"/>
      <c r="E34" s="7">
        <v>3111</v>
      </c>
      <c r="F34" s="7" t="s">
        <v>26</v>
      </c>
      <c r="G34" s="4">
        <v>38555.26</v>
      </c>
      <c r="H34" s="4">
        <v>89372</v>
      </c>
      <c r="I34" s="4"/>
      <c r="J34" s="4">
        <v>58405.45</v>
      </c>
      <c r="K34" s="69">
        <f t="shared" si="2"/>
        <v>151.48503732045899</v>
      </c>
      <c r="L34" s="69">
        <f t="shared" si="3"/>
        <v>65.350948843038083</v>
      </c>
    </row>
    <row r="35" spans="2:12" x14ac:dyDescent="0.25">
      <c r="B35" s="7"/>
      <c r="C35" s="7"/>
      <c r="D35" s="7">
        <v>312</v>
      </c>
      <c r="E35" s="7"/>
      <c r="F35" s="7" t="s">
        <v>83</v>
      </c>
      <c r="G35" s="4">
        <v>2229.7399999999998</v>
      </c>
      <c r="H35" s="4">
        <v>16259</v>
      </c>
      <c r="I35" s="4"/>
      <c r="J35" s="4">
        <v>8084.8</v>
      </c>
      <c r="K35" s="69">
        <f t="shared" si="2"/>
        <v>362.58936019446219</v>
      </c>
      <c r="L35" s="69">
        <f t="shared" si="3"/>
        <v>49.725075342887017</v>
      </c>
    </row>
    <row r="36" spans="2:12" x14ac:dyDescent="0.25">
      <c r="B36" s="7"/>
      <c r="C36" s="7"/>
      <c r="D36" s="7">
        <v>313</v>
      </c>
      <c r="E36" s="7"/>
      <c r="F36" s="7" t="s">
        <v>84</v>
      </c>
      <c r="G36" s="4">
        <f>G37</f>
        <v>6361.62</v>
      </c>
      <c r="H36" s="4">
        <f>H37</f>
        <v>15207</v>
      </c>
      <c r="I36" s="4"/>
      <c r="J36" s="4">
        <f>J37</f>
        <v>8525.7800000000007</v>
      </c>
      <c r="K36" s="69">
        <f t="shared" si="2"/>
        <v>134.01900773702297</v>
      </c>
      <c r="L36" s="69">
        <f t="shared" si="3"/>
        <v>56.064838561188935</v>
      </c>
    </row>
    <row r="37" spans="2:12" x14ac:dyDescent="0.25">
      <c r="B37" s="7"/>
      <c r="C37" s="7"/>
      <c r="D37" s="7"/>
      <c r="E37" s="7">
        <v>3132</v>
      </c>
      <c r="F37" s="52" t="s">
        <v>85</v>
      </c>
      <c r="G37" s="4">
        <v>6361.62</v>
      </c>
      <c r="H37" s="4">
        <v>15207</v>
      </c>
      <c r="I37" s="4"/>
      <c r="J37" s="4">
        <v>8525.7800000000007</v>
      </c>
      <c r="K37" s="69">
        <f t="shared" si="2"/>
        <v>134.01900773702297</v>
      </c>
      <c r="L37" s="69">
        <f t="shared" si="3"/>
        <v>56.064838561188935</v>
      </c>
    </row>
    <row r="38" spans="2:12" x14ac:dyDescent="0.25">
      <c r="B38" s="7"/>
      <c r="C38" s="7">
        <v>32</v>
      </c>
      <c r="D38" s="8"/>
      <c r="E38" s="8"/>
      <c r="F38" s="52" t="s">
        <v>13</v>
      </c>
      <c r="G38" s="4">
        <f>SUM(G39+G42+G47+G59)</f>
        <v>50490.76</v>
      </c>
      <c r="H38" s="4">
        <f>H39+H42+H47+H57+H59</f>
        <v>203919</v>
      </c>
      <c r="I38" s="4"/>
      <c r="J38" s="4">
        <f>SUM(J39+J42+J47+J59)</f>
        <v>50474.55</v>
      </c>
      <c r="K38" s="69">
        <f t="shared" si="2"/>
        <v>99.967895115858823</v>
      </c>
      <c r="L38" s="69">
        <f t="shared" si="3"/>
        <v>24.752254571668164</v>
      </c>
    </row>
    <row r="39" spans="2:12" x14ac:dyDescent="0.25">
      <c r="B39" s="7"/>
      <c r="C39" s="7"/>
      <c r="D39" s="7">
        <v>321</v>
      </c>
      <c r="E39" s="7"/>
      <c r="F39" s="52" t="s">
        <v>27</v>
      </c>
      <c r="G39" s="4">
        <f>G40+G41</f>
        <v>1194.71</v>
      </c>
      <c r="H39" s="4">
        <f>H40+H41</f>
        <v>6233</v>
      </c>
      <c r="I39" s="4"/>
      <c r="J39" s="4">
        <f>J40+J41</f>
        <v>2427.41</v>
      </c>
      <c r="K39" s="69">
        <f t="shared" si="2"/>
        <v>203.17985117727312</v>
      </c>
      <c r="L39" s="69">
        <f t="shared" si="3"/>
        <v>38.944489010107489</v>
      </c>
    </row>
    <row r="40" spans="2:12" x14ac:dyDescent="0.25">
      <c r="B40" s="7"/>
      <c r="C40" s="22"/>
      <c r="D40" s="7"/>
      <c r="E40" s="7">
        <v>3211</v>
      </c>
      <c r="F40" s="53" t="s">
        <v>28</v>
      </c>
      <c r="G40" s="4">
        <v>922.63</v>
      </c>
      <c r="H40" s="4">
        <v>4911</v>
      </c>
      <c r="I40" s="4"/>
      <c r="J40" s="4">
        <v>1732.31</v>
      </c>
      <c r="K40" s="69">
        <f t="shared" si="2"/>
        <v>187.75782274584611</v>
      </c>
      <c r="L40" s="69">
        <f t="shared" si="3"/>
        <v>35.274078599063323</v>
      </c>
    </row>
    <row r="41" spans="2:12" x14ac:dyDescent="0.25">
      <c r="B41" s="7"/>
      <c r="C41" s="22"/>
      <c r="D41" s="8"/>
      <c r="E41" s="52">
        <v>3213</v>
      </c>
      <c r="F41" s="52" t="s">
        <v>86</v>
      </c>
      <c r="G41" s="4">
        <v>272.08</v>
      </c>
      <c r="H41" s="4">
        <v>1322</v>
      </c>
      <c r="I41" s="4"/>
      <c r="J41" s="4">
        <v>695.1</v>
      </c>
      <c r="K41" s="69">
        <f t="shared" si="2"/>
        <v>255.47633049103209</v>
      </c>
      <c r="L41" s="69">
        <f t="shared" si="3"/>
        <v>52.579425113464453</v>
      </c>
    </row>
    <row r="42" spans="2:12" x14ac:dyDescent="0.25">
      <c r="B42" s="7"/>
      <c r="C42" s="22"/>
      <c r="D42" s="8">
        <v>322</v>
      </c>
      <c r="E42" s="8"/>
      <c r="F42" s="52" t="s">
        <v>87</v>
      </c>
      <c r="G42" s="4">
        <f>G43+G44+G46</f>
        <v>14110.670000000002</v>
      </c>
      <c r="H42" s="4">
        <f>H43+H44+H45+H46</f>
        <v>40259</v>
      </c>
      <c r="I42" s="4"/>
      <c r="J42" s="4">
        <f>J43+J44+J46</f>
        <v>7442.2800000000007</v>
      </c>
      <c r="K42" s="69">
        <f t="shared" si="2"/>
        <v>52.742215642488979</v>
      </c>
      <c r="L42" s="69">
        <f t="shared" si="3"/>
        <v>18.486003129734968</v>
      </c>
    </row>
    <row r="43" spans="2:12" x14ac:dyDescent="0.25">
      <c r="B43" s="7"/>
      <c r="C43" s="7"/>
      <c r="D43" s="8"/>
      <c r="E43" s="8">
        <v>3221</v>
      </c>
      <c r="F43" s="52" t="s">
        <v>88</v>
      </c>
      <c r="G43" s="4">
        <v>3111.11</v>
      </c>
      <c r="H43" s="4">
        <v>12454</v>
      </c>
      <c r="I43" s="4"/>
      <c r="J43" s="4">
        <v>3534.07</v>
      </c>
      <c r="K43" s="69">
        <f t="shared" si="2"/>
        <v>113.59514771255274</v>
      </c>
      <c r="L43" s="69">
        <f t="shared" si="3"/>
        <v>28.376987313312995</v>
      </c>
    </row>
    <row r="44" spans="2:12" x14ac:dyDescent="0.25">
      <c r="B44" s="7"/>
      <c r="C44" s="7"/>
      <c r="D44" s="8"/>
      <c r="E44" s="8">
        <v>3223</v>
      </c>
      <c r="F44" s="54" t="s">
        <v>89</v>
      </c>
      <c r="G44" s="4">
        <v>10161.02</v>
      </c>
      <c r="H44" s="4">
        <v>19620</v>
      </c>
      <c r="I44" s="4"/>
      <c r="J44" s="4">
        <v>3803.03</v>
      </c>
      <c r="K44" s="69">
        <f t="shared" si="2"/>
        <v>37.427640138490034</v>
      </c>
      <c r="L44" s="69">
        <f t="shared" si="3"/>
        <v>19.383435270132519</v>
      </c>
    </row>
    <row r="45" spans="2:12" ht="25.5" x14ac:dyDescent="0.25">
      <c r="B45" s="7"/>
      <c r="C45" s="7"/>
      <c r="D45" s="8"/>
      <c r="E45" s="8">
        <v>3224</v>
      </c>
      <c r="F45" s="54" t="s">
        <v>96</v>
      </c>
      <c r="G45" s="4">
        <v>0</v>
      </c>
      <c r="H45" s="4">
        <v>1416</v>
      </c>
      <c r="I45" s="4"/>
      <c r="J45" s="4"/>
      <c r="K45" s="69"/>
      <c r="L45" s="69"/>
    </row>
    <row r="46" spans="2:12" x14ac:dyDescent="0.25">
      <c r="B46" s="7"/>
      <c r="C46" s="7"/>
      <c r="D46" s="8"/>
      <c r="E46" s="8">
        <v>3225</v>
      </c>
      <c r="F46" s="54" t="s">
        <v>97</v>
      </c>
      <c r="G46" s="4">
        <v>838.54</v>
      </c>
      <c r="H46" s="4">
        <v>6769</v>
      </c>
      <c r="I46" s="4"/>
      <c r="J46" s="4">
        <v>105.18</v>
      </c>
      <c r="K46" s="69">
        <f t="shared" si="2"/>
        <v>12.543229899587379</v>
      </c>
      <c r="L46" s="69">
        <f t="shared" si="3"/>
        <v>1.5538484266509087</v>
      </c>
    </row>
    <row r="47" spans="2:12" x14ac:dyDescent="0.25">
      <c r="B47" s="7"/>
      <c r="C47" s="7"/>
      <c r="D47" s="8">
        <v>323</v>
      </c>
      <c r="E47" s="8"/>
      <c r="F47" s="54" t="s">
        <v>101</v>
      </c>
      <c r="G47" s="4">
        <f>SUM(G48:G56)</f>
        <v>24944.92</v>
      </c>
      <c r="H47" s="4">
        <f>SUM(H48:H56)</f>
        <v>133145</v>
      </c>
      <c r="I47" s="4"/>
      <c r="J47" s="4">
        <f>SUM(J48:J56)</f>
        <v>32343.83</v>
      </c>
      <c r="K47" s="69">
        <f t="shared" si="2"/>
        <v>129.66098909116567</v>
      </c>
      <c r="L47" s="69">
        <f t="shared" si="3"/>
        <v>24.292185211611404</v>
      </c>
    </row>
    <row r="48" spans="2:12" x14ac:dyDescent="0.25">
      <c r="B48" s="7"/>
      <c r="C48" s="7"/>
      <c r="D48" s="8"/>
      <c r="E48" s="8">
        <v>3231</v>
      </c>
      <c r="F48" s="54" t="s">
        <v>98</v>
      </c>
      <c r="G48" s="4">
        <v>2102.71</v>
      </c>
      <c r="H48" s="4">
        <v>4313</v>
      </c>
      <c r="I48" s="4"/>
      <c r="J48" s="4">
        <v>1980.94</v>
      </c>
      <c r="K48" s="69">
        <f t="shared" si="2"/>
        <v>94.208901845713385</v>
      </c>
      <c r="L48" s="69">
        <f t="shared" si="3"/>
        <v>45.929515418502206</v>
      </c>
    </row>
    <row r="49" spans="2:12" x14ac:dyDescent="0.25">
      <c r="B49" s="7"/>
      <c r="C49" s="7"/>
      <c r="D49" s="8"/>
      <c r="E49" s="8">
        <v>3232</v>
      </c>
      <c r="F49" s="54" t="s">
        <v>99</v>
      </c>
      <c r="G49" s="4">
        <v>1265.25</v>
      </c>
      <c r="H49" s="4">
        <v>25283</v>
      </c>
      <c r="I49" s="4"/>
      <c r="J49" s="4">
        <v>2129.13</v>
      </c>
      <c r="K49" s="69">
        <f t="shared" si="2"/>
        <v>168.27741553052758</v>
      </c>
      <c r="L49" s="69">
        <f t="shared" si="3"/>
        <v>8.4211921053672434</v>
      </c>
    </row>
    <row r="50" spans="2:12" x14ac:dyDescent="0.25">
      <c r="B50" s="7"/>
      <c r="C50" s="7"/>
      <c r="D50" s="8"/>
      <c r="E50" s="8">
        <v>3233</v>
      </c>
      <c r="F50" s="54" t="s">
        <v>100</v>
      </c>
      <c r="G50" s="4">
        <v>2567.9</v>
      </c>
      <c r="H50" s="4">
        <v>32479</v>
      </c>
      <c r="I50" s="4"/>
      <c r="J50" s="4">
        <v>2498.63</v>
      </c>
      <c r="K50" s="69">
        <f t="shared" si="2"/>
        <v>97.30246504926204</v>
      </c>
      <c r="L50" s="69">
        <f t="shared" si="3"/>
        <v>7.693063210074202</v>
      </c>
    </row>
    <row r="51" spans="2:12" x14ac:dyDescent="0.25">
      <c r="B51" s="7"/>
      <c r="C51" s="7"/>
      <c r="D51" s="8"/>
      <c r="E51" s="8">
        <v>3234</v>
      </c>
      <c r="F51" s="54" t="s">
        <v>90</v>
      </c>
      <c r="G51" s="4">
        <v>424.48</v>
      </c>
      <c r="H51" s="4">
        <v>1248</v>
      </c>
      <c r="I51" s="4"/>
      <c r="J51" s="4">
        <v>550.53</v>
      </c>
      <c r="K51" s="69">
        <f t="shared" si="2"/>
        <v>129.69515642668676</v>
      </c>
      <c r="L51" s="69">
        <f t="shared" si="3"/>
        <v>44.112980769230766</v>
      </c>
    </row>
    <row r="52" spans="2:12" x14ac:dyDescent="0.25">
      <c r="B52" s="7"/>
      <c r="C52" s="7"/>
      <c r="D52" s="8"/>
      <c r="E52" s="8">
        <v>3235</v>
      </c>
      <c r="F52" s="54" t="s">
        <v>91</v>
      </c>
      <c r="G52" s="4">
        <v>6251.96</v>
      </c>
      <c r="H52" s="4">
        <v>37495</v>
      </c>
      <c r="I52" s="4"/>
      <c r="J52" s="4">
        <v>6620.31</v>
      </c>
      <c r="K52" s="69">
        <f t="shared" si="2"/>
        <v>105.89175234646416</v>
      </c>
      <c r="L52" s="69">
        <f t="shared" si="3"/>
        <v>17.656514201893586</v>
      </c>
    </row>
    <row r="53" spans="2:12" x14ac:dyDescent="0.25">
      <c r="B53" s="7"/>
      <c r="C53" s="7"/>
      <c r="D53" s="8"/>
      <c r="E53" s="8">
        <v>3236</v>
      </c>
      <c r="F53" s="54" t="s">
        <v>92</v>
      </c>
      <c r="G53" s="4">
        <v>19.91</v>
      </c>
      <c r="H53" s="4">
        <v>0</v>
      </c>
      <c r="I53" s="4"/>
      <c r="J53" s="4">
        <v>0</v>
      </c>
      <c r="K53" s="69">
        <f t="shared" si="2"/>
        <v>0</v>
      </c>
      <c r="L53" s="69"/>
    </row>
    <row r="54" spans="2:12" x14ac:dyDescent="0.25">
      <c r="B54" s="7"/>
      <c r="C54" s="7"/>
      <c r="D54" s="8"/>
      <c r="E54" s="8">
        <v>3237</v>
      </c>
      <c r="F54" s="54" t="s">
        <v>93</v>
      </c>
      <c r="G54" s="4">
        <v>10966.24</v>
      </c>
      <c r="H54" s="4">
        <v>29090</v>
      </c>
      <c r="I54" s="4"/>
      <c r="J54" s="4">
        <v>17353.310000000001</v>
      </c>
      <c r="K54" s="69">
        <f t="shared" si="2"/>
        <v>158.24302586848364</v>
      </c>
      <c r="L54" s="69">
        <f t="shared" si="3"/>
        <v>59.653867308353391</v>
      </c>
    </row>
    <row r="55" spans="2:12" x14ac:dyDescent="0.25">
      <c r="B55" s="7"/>
      <c r="C55" s="7"/>
      <c r="D55" s="8"/>
      <c r="E55" s="8">
        <v>3238</v>
      </c>
      <c r="F55" s="54" t="s">
        <v>94</v>
      </c>
      <c r="G55" s="4">
        <v>912.47</v>
      </c>
      <c r="H55" s="4">
        <v>1593</v>
      </c>
      <c r="I55" s="4"/>
      <c r="J55" s="4">
        <v>892.25</v>
      </c>
      <c r="K55" s="69">
        <f t="shared" si="2"/>
        <v>97.784036735454322</v>
      </c>
      <c r="L55" s="69">
        <f t="shared" si="3"/>
        <v>56.010671688637792</v>
      </c>
    </row>
    <row r="56" spans="2:12" x14ac:dyDescent="0.25">
      <c r="B56" s="7"/>
      <c r="C56" s="7"/>
      <c r="D56" s="8"/>
      <c r="E56" s="8">
        <v>3239</v>
      </c>
      <c r="F56" s="54" t="s">
        <v>95</v>
      </c>
      <c r="G56" s="4">
        <v>434</v>
      </c>
      <c r="H56" s="4">
        <v>1644</v>
      </c>
      <c r="I56" s="4"/>
      <c r="J56" s="4">
        <v>318.73</v>
      </c>
      <c r="K56" s="69">
        <f t="shared" si="2"/>
        <v>73.440092165898619</v>
      </c>
      <c r="L56" s="69">
        <f t="shared" si="3"/>
        <v>19.387469586374699</v>
      </c>
    </row>
    <row r="57" spans="2:12" x14ac:dyDescent="0.25">
      <c r="B57" s="7"/>
      <c r="C57" s="7"/>
      <c r="D57" s="8">
        <v>324</v>
      </c>
      <c r="E57" s="8"/>
      <c r="F57" s="54" t="s">
        <v>193</v>
      </c>
      <c r="G57" s="4">
        <f>G58</f>
        <v>0</v>
      </c>
      <c r="H57" s="4">
        <f>H58</f>
        <v>337</v>
      </c>
      <c r="I57" s="4"/>
      <c r="J57" s="4"/>
      <c r="K57" s="69"/>
      <c r="L57" s="69">
        <f t="shared" si="3"/>
        <v>0</v>
      </c>
    </row>
    <row r="58" spans="2:12" x14ac:dyDescent="0.25">
      <c r="B58" s="7"/>
      <c r="C58" s="7"/>
      <c r="D58" s="8"/>
      <c r="E58" s="8">
        <v>3241</v>
      </c>
      <c r="F58" s="54" t="s">
        <v>193</v>
      </c>
      <c r="G58" s="4">
        <v>0</v>
      </c>
      <c r="H58" s="4">
        <v>337</v>
      </c>
      <c r="I58" s="4"/>
      <c r="J58" s="4"/>
      <c r="K58" s="69"/>
      <c r="L58" s="69">
        <f t="shared" si="3"/>
        <v>0</v>
      </c>
    </row>
    <row r="59" spans="2:12" x14ac:dyDescent="0.25">
      <c r="B59" s="7"/>
      <c r="C59" s="7"/>
      <c r="D59" s="8">
        <v>329</v>
      </c>
      <c r="E59" s="8"/>
      <c r="F59" s="54" t="s">
        <v>102</v>
      </c>
      <c r="G59" s="4">
        <f>SUM(G60:G64)</f>
        <v>10240.459999999999</v>
      </c>
      <c r="H59" s="4">
        <f>SUM(H60:H64)</f>
        <v>23945</v>
      </c>
      <c r="I59" s="4"/>
      <c r="J59" s="4">
        <f>SUM(J60:J64)</f>
        <v>8261.0300000000007</v>
      </c>
      <c r="K59" s="69">
        <f t="shared" si="2"/>
        <v>80.670497223757536</v>
      </c>
      <c r="L59" s="69">
        <f t="shared" si="3"/>
        <v>34.500020881186053</v>
      </c>
    </row>
    <row r="60" spans="2:12" ht="25.5" x14ac:dyDescent="0.25">
      <c r="B60" s="7"/>
      <c r="C60" s="7"/>
      <c r="D60" s="8"/>
      <c r="E60" s="8">
        <v>3291</v>
      </c>
      <c r="F60" s="54" t="s">
        <v>103</v>
      </c>
      <c r="G60" s="4">
        <v>325.31</v>
      </c>
      <c r="H60" s="4">
        <v>1214</v>
      </c>
      <c r="I60" s="4"/>
      <c r="J60" s="4">
        <v>300.23</v>
      </c>
      <c r="K60" s="69">
        <f t="shared" si="2"/>
        <v>92.290430666133844</v>
      </c>
      <c r="L60" s="69">
        <f t="shared" si="3"/>
        <v>24.73064250411862</v>
      </c>
    </row>
    <row r="61" spans="2:12" x14ac:dyDescent="0.25">
      <c r="B61" s="7"/>
      <c r="C61" s="7"/>
      <c r="D61" s="8"/>
      <c r="E61" s="8">
        <v>3292</v>
      </c>
      <c r="F61" s="54" t="s">
        <v>104</v>
      </c>
      <c r="G61" s="4">
        <v>4048.06</v>
      </c>
      <c r="H61" s="4">
        <v>6902</v>
      </c>
      <c r="I61" s="4"/>
      <c r="J61" s="4">
        <v>4136.59</v>
      </c>
      <c r="K61" s="69">
        <f t="shared" si="2"/>
        <v>102.18697351323844</v>
      </c>
      <c r="L61" s="69">
        <f t="shared" si="3"/>
        <v>59.933207765864971</v>
      </c>
    </row>
    <row r="62" spans="2:12" x14ac:dyDescent="0.25">
      <c r="B62" s="7"/>
      <c r="C62" s="7"/>
      <c r="D62" s="8"/>
      <c r="E62" s="8">
        <v>3293</v>
      </c>
      <c r="F62" s="54" t="s">
        <v>105</v>
      </c>
      <c r="G62" s="4">
        <v>2179.94</v>
      </c>
      <c r="H62" s="4">
        <v>8254</v>
      </c>
      <c r="I62" s="4"/>
      <c r="J62" s="4">
        <v>2858.76</v>
      </c>
      <c r="K62" s="69">
        <f t="shared" si="2"/>
        <v>131.13938915749975</v>
      </c>
      <c r="L62" s="69">
        <f t="shared" si="3"/>
        <v>34.63484371213957</v>
      </c>
    </row>
    <row r="63" spans="2:12" x14ac:dyDescent="0.25">
      <c r="B63" s="7"/>
      <c r="C63" s="7"/>
      <c r="D63" s="8"/>
      <c r="E63" s="8">
        <v>3294</v>
      </c>
      <c r="F63" s="54" t="s">
        <v>106</v>
      </c>
      <c r="G63" s="4">
        <v>318.52999999999997</v>
      </c>
      <c r="H63" s="4">
        <v>962</v>
      </c>
      <c r="I63" s="4"/>
      <c r="J63" s="4">
        <v>81.180000000000007</v>
      </c>
      <c r="K63" s="69">
        <f t="shared" si="2"/>
        <v>25.485825510940892</v>
      </c>
      <c r="L63" s="69">
        <f t="shared" si="3"/>
        <v>8.4386694386694394</v>
      </c>
    </row>
    <row r="64" spans="2:12" x14ac:dyDescent="0.25">
      <c r="B64" s="7"/>
      <c r="C64" s="7"/>
      <c r="D64" s="8"/>
      <c r="E64" s="8">
        <v>3299</v>
      </c>
      <c r="F64" s="54" t="s">
        <v>107</v>
      </c>
      <c r="G64" s="4">
        <v>3368.62</v>
      </c>
      <c r="H64" s="4">
        <v>6613</v>
      </c>
      <c r="I64" s="4"/>
      <c r="J64" s="4">
        <v>884.27</v>
      </c>
      <c r="K64" s="69">
        <f t="shared" si="2"/>
        <v>26.250215221663471</v>
      </c>
      <c r="L64" s="69">
        <f t="shared" si="3"/>
        <v>13.371692121578707</v>
      </c>
    </row>
    <row r="65" spans="2:12" x14ac:dyDescent="0.25">
      <c r="B65" s="7"/>
      <c r="C65" s="7">
        <v>34</v>
      </c>
      <c r="D65" s="8"/>
      <c r="E65" s="8"/>
      <c r="F65" s="54" t="s">
        <v>194</v>
      </c>
      <c r="G65" s="4">
        <f>G66</f>
        <v>378.8</v>
      </c>
      <c r="H65" s="4">
        <f>H66</f>
        <v>1360</v>
      </c>
      <c r="I65" s="4"/>
      <c r="J65" s="4">
        <f>J66</f>
        <v>414.58</v>
      </c>
      <c r="K65" s="69">
        <f t="shared" si="2"/>
        <v>109.44561774023231</v>
      </c>
      <c r="L65" s="69">
        <f t="shared" si="3"/>
        <v>30.483823529411762</v>
      </c>
    </row>
    <row r="66" spans="2:12" x14ac:dyDescent="0.25">
      <c r="B66" s="7"/>
      <c r="C66" s="7"/>
      <c r="D66" s="8">
        <v>343</v>
      </c>
      <c r="F66" s="51" t="s">
        <v>108</v>
      </c>
      <c r="G66" s="4">
        <f>G67</f>
        <v>378.8</v>
      </c>
      <c r="H66" s="4">
        <f>H67</f>
        <v>1360</v>
      </c>
      <c r="I66" s="4"/>
      <c r="J66" s="4">
        <f>J67</f>
        <v>414.58</v>
      </c>
      <c r="K66" s="69">
        <f t="shared" si="2"/>
        <v>109.44561774023231</v>
      </c>
      <c r="L66" s="69">
        <f t="shared" si="3"/>
        <v>30.483823529411762</v>
      </c>
    </row>
    <row r="67" spans="2:12" x14ac:dyDescent="0.25">
      <c r="B67" s="7"/>
      <c r="C67" s="7"/>
      <c r="D67" s="27"/>
      <c r="E67" s="8">
        <v>3431</v>
      </c>
      <c r="F67" s="51" t="s">
        <v>109</v>
      </c>
      <c r="G67" s="4">
        <v>378.8</v>
      </c>
      <c r="H67" s="4">
        <v>1360</v>
      </c>
      <c r="I67" s="4"/>
      <c r="J67" s="4">
        <v>414.58</v>
      </c>
      <c r="K67" s="69">
        <f t="shared" si="2"/>
        <v>109.44561774023231</v>
      </c>
      <c r="L67" s="69">
        <f t="shared" si="3"/>
        <v>30.483823529411762</v>
      </c>
    </row>
    <row r="68" spans="2:12" x14ac:dyDescent="0.25">
      <c r="B68" s="9">
        <v>4</v>
      </c>
      <c r="C68" s="9"/>
      <c r="D68" s="9"/>
      <c r="E68" s="9"/>
      <c r="F68" s="20" t="s">
        <v>5</v>
      </c>
      <c r="G68" s="4">
        <f>G69+G72+G78</f>
        <v>536.79</v>
      </c>
      <c r="H68" s="4">
        <f>H69+H72+H78</f>
        <v>205247</v>
      </c>
      <c r="I68" s="4"/>
      <c r="J68" s="4">
        <f>J72</f>
        <v>1385.23</v>
      </c>
      <c r="K68" s="69">
        <f t="shared" si="2"/>
        <v>258.05808602991863</v>
      </c>
      <c r="L68" s="69">
        <f t="shared" si="3"/>
        <v>0.6749087684594659</v>
      </c>
    </row>
    <row r="69" spans="2:12" ht="25.5" x14ac:dyDescent="0.25">
      <c r="B69" s="10"/>
      <c r="C69" s="10">
        <v>41</v>
      </c>
      <c r="D69" s="10"/>
      <c r="E69" s="10"/>
      <c r="F69" s="21" t="s">
        <v>6</v>
      </c>
      <c r="G69" s="4">
        <f>G70</f>
        <v>404.07</v>
      </c>
      <c r="H69" s="4">
        <v>0</v>
      </c>
      <c r="I69" s="5"/>
      <c r="J69" s="4">
        <v>0</v>
      </c>
      <c r="K69" s="69">
        <f t="shared" si="2"/>
        <v>0</v>
      </c>
      <c r="L69" s="69">
        <v>0</v>
      </c>
    </row>
    <row r="70" spans="2:12" x14ac:dyDescent="0.25">
      <c r="B70" s="10"/>
      <c r="C70" s="10"/>
      <c r="D70" s="7">
        <v>412</v>
      </c>
      <c r="E70" s="7"/>
      <c r="F70" s="7" t="s">
        <v>110</v>
      </c>
      <c r="G70" s="4">
        <f>G71</f>
        <v>404.07</v>
      </c>
      <c r="H70" s="4">
        <v>0</v>
      </c>
      <c r="I70" s="5"/>
      <c r="J70" s="4">
        <v>0</v>
      </c>
      <c r="K70" s="69">
        <f t="shared" si="2"/>
        <v>0</v>
      </c>
      <c r="L70" s="69">
        <v>0</v>
      </c>
    </row>
    <row r="71" spans="2:12" x14ac:dyDescent="0.25">
      <c r="B71" s="10"/>
      <c r="C71" s="10"/>
      <c r="D71" s="7"/>
      <c r="E71" s="7">
        <v>4123</v>
      </c>
      <c r="F71" s="7" t="s">
        <v>111</v>
      </c>
      <c r="G71" s="4">
        <v>404.07</v>
      </c>
      <c r="H71" s="4">
        <v>0</v>
      </c>
      <c r="I71" s="5"/>
      <c r="J71" s="4">
        <v>0</v>
      </c>
      <c r="K71" s="69">
        <f t="shared" si="2"/>
        <v>0</v>
      </c>
      <c r="L71" s="69">
        <v>0</v>
      </c>
    </row>
    <row r="72" spans="2:12" x14ac:dyDescent="0.25">
      <c r="B72" s="10"/>
      <c r="C72" s="10">
        <v>42</v>
      </c>
      <c r="D72" s="7"/>
      <c r="E72" s="7"/>
      <c r="F72" s="7" t="s">
        <v>112</v>
      </c>
      <c r="G72" s="4">
        <f>G73+G76</f>
        <v>132.72</v>
      </c>
      <c r="H72" s="4">
        <f>H73</f>
        <v>178313</v>
      </c>
      <c r="I72" s="5"/>
      <c r="J72" s="4">
        <f>J73</f>
        <v>1385.23</v>
      </c>
      <c r="K72" s="69">
        <f t="shared" si="2"/>
        <v>1043.7236286919833</v>
      </c>
      <c r="L72" s="69">
        <f t="shared" si="3"/>
        <v>0.77685306175096602</v>
      </c>
    </row>
    <row r="73" spans="2:12" x14ac:dyDescent="0.25">
      <c r="B73" s="10"/>
      <c r="C73" s="10"/>
      <c r="D73" s="7">
        <v>422</v>
      </c>
      <c r="E73" s="7"/>
      <c r="F73" s="7" t="s">
        <v>113</v>
      </c>
      <c r="G73" s="4">
        <f>G74+G75</f>
        <v>0</v>
      </c>
      <c r="H73" s="4">
        <f>H74+H75</f>
        <v>178313</v>
      </c>
      <c r="I73" s="5"/>
      <c r="J73" s="4">
        <f>J74+J75</f>
        <v>1385.23</v>
      </c>
      <c r="K73" s="69">
        <v>0</v>
      </c>
      <c r="L73" s="69">
        <f t="shared" si="3"/>
        <v>0.77685306175096602</v>
      </c>
    </row>
    <row r="74" spans="2:12" x14ac:dyDescent="0.25">
      <c r="B74" s="10"/>
      <c r="C74" s="10"/>
      <c r="D74" s="7"/>
      <c r="E74" s="7">
        <v>4221</v>
      </c>
      <c r="F74" s="7" t="s">
        <v>195</v>
      </c>
      <c r="G74" s="4">
        <v>0</v>
      </c>
      <c r="H74" s="4">
        <v>13060</v>
      </c>
      <c r="I74" s="5"/>
      <c r="J74" s="4">
        <v>1385.23</v>
      </c>
      <c r="K74" s="69">
        <v>0</v>
      </c>
      <c r="L74" s="69">
        <f t="shared" si="3"/>
        <v>10.60666156202144</v>
      </c>
    </row>
    <row r="75" spans="2:12" x14ac:dyDescent="0.25">
      <c r="B75" s="10"/>
      <c r="C75" s="10"/>
      <c r="D75" s="7"/>
      <c r="E75" s="7">
        <v>4227</v>
      </c>
      <c r="F75" s="7" t="s">
        <v>114</v>
      </c>
      <c r="G75" s="4">
        <v>0</v>
      </c>
      <c r="H75" s="4">
        <v>165253</v>
      </c>
      <c r="I75" s="5"/>
      <c r="J75" s="4">
        <v>0</v>
      </c>
      <c r="K75" s="69">
        <v>0</v>
      </c>
      <c r="L75" s="69">
        <f t="shared" si="3"/>
        <v>0</v>
      </c>
    </row>
    <row r="76" spans="2:12" x14ac:dyDescent="0.25">
      <c r="B76" s="10"/>
      <c r="C76" s="10"/>
      <c r="D76" s="7">
        <v>426</v>
      </c>
      <c r="E76" s="7"/>
      <c r="F76" s="7" t="s">
        <v>213</v>
      </c>
      <c r="G76" s="4">
        <f>G77</f>
        <v>132.72</v>
      </c>
      <c r="H76" s="4">
        <v>0</v>
      </c>
      <c r="I76" s="5"/>
      <c r="J76" s="4">
        <v>0</v>
      </c>
      <c r="K76" s="69">
        <f t="shared" si="2"/>
        <v>0</v>
      </c>
      <c r="L76" s="69">
        <v>0</v>
      </c>
    </row>
    <row r="77" spans="2:12" x14ac:dyDescent="0.25">
      <c r="B77" s="10"/>
      <c r="C77" s="10"/>
      <c r="D77" s="7"/>
      <c r="E77" s="7">
        <v>4264</v>
      </c>
      <c r="F77" s="7" t="s">
        <v>212</v>
      </c>
      <c r="G77" s="4">
        <v>132.72</v>
      </c>
      <c r="H77" s="4">
        <v>0</v>
      </c>
      <c r="I77" s="5"/>
      <c r="J77" s="4">
        <v>0</v>
      </c>
      <c r="K77" s="69">
        <f t="shared" si="2"/>
        <v>0</v>
      </c>
      <c r="L77" s="69">
        <v>0</v>
      </c>
    </row>
    <row r="78" spans="2:12" x14ac:dyDescent="0.25">
      <c r="B78" s="10"/>
      <c r="C78" s="10">
        <v>45</v>
      </c>
      <c r="D78" s="7"/>
      <c r="E78" s="7"/>
      <c r="F78" s="7" t="s">
        <v>199</v>
      </c>
      <c r="G78" s="4">
        <v>0</v>
      </c>
      <c r="H78" s="4">
        <f>H79</f>
        <v>26934</v>
      </c>
      <c r="I78" s="5"/>
      <c r="J78" s="4">
        <v>0</v>
      </c>
      <c r="K78" s="69">
        <v>0</v>
      </c>
      <c r="L78" s="69">
        <f t="shared" si="3"/>
        <v>0</v>
      </c>
    </row>
    <row r="79" spans="2:12" x14ac:dyDescent="0.25">
      <c r="B79" s="10"/>
      <c r="C79" s="10"/>
      <c r="D79" s="7">
        <v>454</v>
      </c>
      <c r="E79" s="7"/>
      <c r="F79" s="7" t="s">
        <v>200</v>
      </c>
      <c r="G79" s="4">
        <v>0</v>
      </c>
      <c r="H79" s="4">
        <f>H80</f>
        <v>26934</v>
      </c>
      <c r="I79" s="5"/>
      <c r="J79" s="4">
        <v>0</v>
      </c>
      <c r="K79" s="69">
        <v>0</v>
      </c>
      <c r="L79" s="69">
        <f t="shared" si="3"/>
        <v>0</v>
      </c>
    </row>
    <row r="80" spans="2:12" x14ac:dyDescent="0.25">
      <c r="B80" s="10"/>
      <c r="C80" s="10"/>
      <c r="D80" s="7"/>
      <c r="E80" s="7">
        <v>4541</v>
      </c>
      <c r="F80" s="7" t="s">
        <v>200</v>
      </c>
      <c r="G80" s="4">
        <v>0</v>
      </c>
      <c r="H80" s="4">
        <v>26934</v>
      </c>
      <c r="I80" s="5"/>
      <c r="J80" s="4">
        <v>0</v>
      </c>
      <c r="K80" s="69">
        <v>0</v>
      </c>
      <c r="L80" s="69">
        <f t="shared" si="3"/>
        <v>0</v>
      </c>
    </row>
    <row r="81" spans="2:12" x14ac:dyDescent="0.25">
      <c r="B81" s="71"/>
      <c r="C81" s="71"/>
      <c r="D81" s="72"/>
      <c r="E81" s="72"/>
      <c r="F81" s="72"/>
      <c r="G81" s="73"/>
      <c r="H81" s="73"/>
      <c r="I81" s="74"/>
      <c r="J81" s="73"/>
      <c r="K81" s="75"/>
      <c r="L81" s="75"/>
    </row>
  </sheetData>
  <mergeCells count="7">
    <mergeCell ref="B8:F8"/>
    <mergeCell ref="B9:F9"/>
    <mergeCell ref="B28:F28"/>
    <mergeCell ref="B29:F29"/>
    <mergeCell ref="B2:L2"/>
    <mergeCell ref="B4:L4"/>
    <mergeCell ref="B6:L6"/>
  </mergeCells>
  <pageMargins left="0.7" right="0.7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33"/>
  <sheetViews>
    <sheetView topLeftCell="A4" zoomScale="90" zoomScaleNormal="90" workbookViewId="0">
      <selection activeCell="F4" sqref="F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  <col min="11" max="11" width="9" customWidth="1"/>
  </cols>
  <sheetData>
    <row r="1" spans="2:10" ht="18" x14ac:dyDescent="0.25">
      <c r="B1" s="2"/>
      <c r="C1" s="2"/>
      <c r="D1" s="2"/>
      <c r="E1" s="2"/>
      <c r="F1" s="3"/>
      <c r="G1" s="3"/>
      <c r="H1" s="3"/>
    </row>
    <row r="2" spans="2:10" ht="15.75" customHeight="1" x14ac:dyDescent="0.25">
      <c r="B2" s="107" t="s">
        <v>38</v>
      </c>
      <c r="C2" s="107"/>
      <c r="D2" s="107"/>
      <c r="E2" s="107"/>
      <c r="F2" s="107"/>
      <c r="G2" s="107"/>
      <c r="H2" s="107"/>
    </row>
    <row r="3" spans="2:10" ht="18" x14ac:dyDescent="0.25">
      <c r="B3" s="2"/>
      <c r="C3" s="2"/>
      <c r="D3" s="2"/>
      <c r="E3" s="2"/>
      <c r="F3" s="3"/>
      <c r="G3" s="3"/>
      <c r="H3" s="3"/>
    </row>
    <row r="4" spans="2:10" ht="25.5" x14ac:dyDescent="0.25">
      <c r="B4" s="34" t="s">
        <v>7</v>
      </c>
      <c r="C4" s="34" t="s">
        <v>214</v>
      </c>
      <c r="D4" s="34" t="s">
        <v>198</v>
      </c>
      <c r="E4" s="34" t="s">
        <v>66</v>
      </c>
      <c r="F4" s="34" t="s">
        <v>215</v>
      </c>
      <c r="G4" s="34" t="s">
        <v>17</v>
      </c>
      <c r="H4" s="34" t="s">
        <v>48</v>
      </c>
    </row>
    <row r="5" spans="2:10" x14ac:dyDescent="0.25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 t="s">
        <v>19</v>
      </c>
      <c r="H5" s="34" t="s">
        <v>196</v>
      </c>
    </row>
    <row r="6" spans="2:10" x14ac:dyDescent="0.25">
      <c r="B6" s="6" t="s">
        <v>37</v>
      </c>
      <c r="C6" s="59">
        <f>C7+C9+C11+C13+C16</f>
        <v>126721.71</v>
      </c>
      <c r="D6" s="56">
        <f>D7+D9+D11+D13+D16</f>
        <v>531364</v>
      </c>
      <c r="E6" s="4"/>
      <c r="F6" s="59">
        <f>F7+F9+F11+F13+F16</f>
        <v>135307.54000000004</v>
      </c>
      <c r="G6" s="70">
        <f>F6/C6*100</f>
        <v>106.77534259914898</v>
      </c>
      <c r="H6" s="70">
        <f>F6/D6*100</f>
        <v>25.464190272581515</v>
      </c>
    </row>
    <row r="7" spans="2:10" x14ac:dyDescent="0.25">
      <c r="B7" s="6" t="s">
        <v>35</v>
      </c>
      <c r="C7" s="61">
        <f>C8</f>
        <v>59239.199999999997</v>
      </c>
      <c r="D7" s="56">
        <f>D8</f>
        <v>179148</v>
      </c>
      <c r="E7" s="4"/>
      <c r="F7" s="61">
        <f>F8</f>
        <v>78248.460000000006</v>
      </c>
      <c r="G7" s="70">
        <f t="shared" ref="G7:G24" si="0">F7/C7*100</f>
        <v>132.08898837256413</v>
      </c>
      <c r="H7" s="70">
        <f t="shared" ref="H7:H29" si="1">F7/D7*100</f>
        <v>43.678109719338202</v>
      </c>
      <c r="I7" s="62"/>
    </row>
    <row r="8" spans="2:10" x14ac:dyDescent="0.25">
      <c r="B8" s="31" t="s">
        <v>34</v>
      </c>
      <c r="C8" s="61">
        <v>59239.199999999997</v>
      </c>
      <c r="D8" s="56">
        <v>179148</v>
      </c>
      <c r="E8" s="4"/>
      <c r="F8" s="61">
        <v>78248.460000000006</v>
      </c>
      <c r="G8" s="70">
        <f t="shared" si="0"/>
        <v>132.08898837256413</v>
      </c>
      <c r="H8" s="70">
        <f t="shared" si="1"/>
        <v>43.678109719338202</v>
      </c>
    </row>
    <row r="9" spans="2:10" x14ac:dyDescent="0.25">
      <c r="B9" s="6" t="s">
        <v>30</v>
      </c>
      <c r="C9" s="61">
        <f>C10</f>
        <v>47250.91</v>
      </c>
      <c r="D9" s="56">
        <f>D10</f>
        <v>111742</v>
      </c>
      <c r="E9" s="5"/>
      <c r="F9" s="61">
        <f>F10</f>
        <v>24771.55</v>
      </c>
      <c r="G9" s="70">
        <f t="shared" si="0"/>
        <v>52.425551169279061</v>
      </c>
      <c r="H9" s="70">
        <f t="shared" si="1"/>
        <v>22.168522131338261</v>
      </c>
    </row>
    <row r="10" spans="2:10" x14ac:dyDescent="0.25">
      <c r="B10" s="29" t="s">
        <v>29</v>
      </c>
      <c r="C10" s="61">
        <v>47250.91</v>
      </c>
      <c r="D10" s="56">
        <v>111742</v>
      </c>
      <c r="E10" s="5"/>
      <c r="F10" s="61">
        <v>24771.55</v>
      </c>
      <c r="G10" s="70">
        <f t="shared" si="0"/>
        <v>52.425551169279061</v>
      </c>
      <c r="H10" s="70">
        <f t="shared" si="1"/>
        <v>22.168522131338261</v>
      </c>
    </row>
    <row r="11" spans="2:10" x14ac:dyDescent="0.25">
      <c r="B11" s="55" t="s">
        <v>119</v>
      </c>
      <c r="C11" s="61">
        <f>C12</f>
        <v>16276.46</v>
      </c>
      <c r="D11" s="56">
        <f>D12</f>
        <v>49686</v>
      </c>
      <c r="E11" s="5"/>
      <c r="F11" s="61">
        <f>F12</f>
        <v>17776.64</v>
      </c>
      <c r="G11" s="70">
        <f t="shared" si="0"/>
        <v>109.2168690243456</v>
      </c>
      <c r="H11" s="70">
        <f t="shared" si="1"/>
        <v>35.777965624119467</v>
      </c>
    </row>
    <row r="12" spans="2:10" ht="25.5" x14ac:dyDescent="0.25">
      <c r="B12" s="29" t="s">
        <v>122</v>
      </c>
      <c r="C12" s="61">
        <v>16276.46</v>
      </c>
      <c r="D12" s="56">
        <v>49686</v>
      </c>
      <c r="E12" s="5"/>
      <c r="F12" s="61">
        <v>17776.64</v>
      </c>
      <c r="G12" s="70">
        <f t="shared" si="0"/>
        <v>109.2168690243456</v>
      </c>
      <c r="H12" s="70">
        <f t="shared" si="1"/>
        <v>35.777965624119467</v>
      </c>
    </row>
    <row r="13" spans="2:10" x14ac:dyDescent="0.25">
      <c r="B13" s="55" t="s">
        <v>120</v>
      </c>
      <c r="C13" s="61">
        <f>C14</f>
        <v>1990.84</v>
      </c>
      <c r="D13" s="56">
        <f>D14+D15</f>
        <v>178266</v>
      </c>
      <c r="E13" s="5"/>
      <c r="F13" s="61">
        <f>F14</f>
        <v>10900</v>
      </c>
      <c r="G13" s="70">
        <f t="shared" si="0"/>
        <v>547.50758473810049</v>
      </c>
      <c r="H13" s="70">
        <f t="shared" si="1"/>
        <v>6.11445816925269</v>
      </c>
    </row>
    <row r="14" spans="2:10" ht="27.75" customHeight="1" x14ac:dyDescent="0.25">
      <c r="B14" s="29" t="s">
        <v>123</v>
      </c>
      <c r="C14" s="61">
        <v>1990.84</v>
      </c>
      <c r="D14" s="56">
        <v>25640</v>
      </c>
      <c r="E14" s="5"/>
      <c r="F14" s="61">
        <v>10900</v>
      </c>
      <c r="G14" s="70">
        <f t="shared" si="0"/>
        <v>547.50758473810049</v>
      </c>
      <c r="H14" s="70">
        <f t="shared" si="1"/>
        <v>42.511700468018724</v>
      </c>
    </row>
    <row r="15" spans="2:10" x14ac:dyDescent="0.25">
      <c r="B15" s="29" t="s">
        <v>202</v>
      </c>
      <c r="C15" s="61"/>
      <c r="D15" s="56">
        <v>152626</v>
      </c>
      <c r="E15" s="5"/>
      <c r="F15" s="61"/>
      <c r="G15" s="70"/>
      <c r="H15" s="70">
        <f t="shared" si="1"/>
        <v>0</v>
      </c>
    </row>
    <row r="16" spans="2:10" x14ac:dyDescent="0.25">
      <c r="B16" s="55" t="s">
        <v>121</v>
      </c>
      <c r="C16" s="61">
        <f>C17</f>
        <v>1964.3</v>
      </c>
      <c r="D16" s="56">
        <f>D17</f>
        <v>12522</v>
      </c>
      <c r="E16" s="5"/>
      <c r="F16" s="61">
        <f>F17</f>
        <v>3610.89</v>
      </c>
      <c r="G16" s="70">
        <f t="shared" si="0"/>
        <v>183.82579035788831</v>
      </c>
      <c r="H16" s="70">
        <f t="shared" si="1"/>
        <v>28.836367992333496</v>
      </c>
      <c r="J16" s="62"/>
    </row>
    <row r="17" spans="2:11" x14ac:dyDescent="0.25">
      <c r="B17" s="29" t="s">
        <v>124</v>
      </c>
      <c r="C17" s="61">
        <v>1964.3</v>
      </c>
      <c r="D17" s="60">
        <v>12522</v>
      </c>
      <c r="E17" s="5"/>
      <c r="F17" s="61">
        <v>3610.89</v>
      </c>
      <c r="G17" s="70">
        <f t="shared" si="0"/>
        <v>183.82579035788831</v>
      </c>
      <c r="H17" s="70">
        <f t="shared" si="1"/>
        <v>28.836367992333496</v>
      </c>
      <c r="J17" s="62"/>
    </row>
    <row r="18" spans="2:11" ht="15.75" customHeight="1" x14ac:dyDescent="0.25">
      <c r="B18" s="6" t="s">
        <v>36</v>
      </c>
      <c r="C18" s="4">
        <f>C19+C21+C23+C25+C28</f>
        <v>97198.27</v>
      </c>
      <c r="D18" s="4">
        <f>D19+D21+D23+D25+D28</f>
        <v>531364</v>
      </c>
      <c r="E18" s="4"/>
      <c r="F18" s="4">
        <f>F19+F21+F23+F25+F28</f>
        <v>122872.64</v>
      </c>
      <c r="G18" s="70">
        <f t="shared" si="0"/>
        <v>126.41443103874172</v>
      </c>
      <c r="H18" s="70">
        <f t="shared" si="1"/>
        <v>23.124005389902212</v>
      </c>
      <c r="K18" s="77"/>
    </row>
    <row r="19" spans="2:11" ht="15.75" customHeight="1" x14ac:dyDescent="0.25">
      <c r="B19" s="6" t="s">
        <v>35</v>
      </c>
      <c r="C19" s="61">
        <f>C20</f>
        <v>59560.75</v>
      </c>
      <c r="D19" s="4">
        <f>D20</f>
        <v>179148</v>
      </c>
      <c r="E19" s="5"/>
      <c r="F19" s="61">
        <f>F20</f>
        <v>78248.459999999992</v>
      </c>
      <c r="G19" s="70">
        <f t="shared" si="0"/>
        <v>131.37588092829589</v>
      </c>
      <c r="H19" s="70">
        <f t="shared" si="1"/>
        <v>43.678109719338195</v>
      </c>
      <c r="K19" s="77"/>
    </row>
    <row r="20" spans="2:11" ht="15.75" customHeight="1" x14ac:dyDescent="0.25">
      <c r="B20" s="31" t="s">
        <v>34</v>
      </c>
      <c r="C20" s="61">
        <v>59560.75</v>
      </c>
      <c r="D20" s="4">
        <v>179148</v>
      </c>
      <c r="E20" s="5"/>
      <c r="F20" s="61">
        <v>78248.459999999992</v>
      </c>
      <c r="G20" s="70">
        <f t="shared" si="0"/>
        <v>131.37588092829589</v>
      </c>
      <c r="H20" s="70">
        <f t="shared" si="1"/>
        <v>43.678109719338195</v>
      </c>
      <c r="K20" s="77"/>
    </row>
    <row r="21" spans="2:11" ht="15.75" customHeight="1" x14ac:dyDescent="0.25">
      <c r="B21" s="6" t="s">
        <v>30</v>
      </c>
      <c r="C21" s="61">
        <f>C22</f>
        <v>25642.27</v>
      </c>
      <c r="D21" s="4">
        <f>D22</f>
        <v>111742</v>
      </c>
      <c r="E21" s="5"/>
      <c r="F21" s="61">
        <f>F22</f>
        <v>36270.450000000004</v>
      </c>
      <c r="G21" s="70">
        <f t="shared" si="0"/>
        <v>141.44789053387242</v>
      </c>
      <c r="H21" s="70">
        <f t="shared" si="1"/>
        <v>32.459102217608418</v>
      </c>
    </row>
    <row r="22" spans="2:11" ht="15.75" customHeight="1" x14ac:dyDescent="0.25">
      <c r="B22" s="29" t="s">
        <v>29</v>
      </c>
      <c r="C22" s="61">
        <v>25642.27</v>
      </c>
      <c r="D22" s="4">
        <v>111742</v>
      </c>
      <c r="E22" s="5"/>
      <c r="F22" s="61">
        <v>36270.450000000004</v>
      </c>
      <c r="G22" s="70">
        <f t="shared" si="0"/>
        <v>141.44789053387242</v>
      </c>
      <c r="H22" s="70">
        <f t="shared" si="1"/>
        <v>32.459102217608418</v>
      </c>
    </row>
    <row r="23" spans="2:11" ht="15.75" customHeight="1" x14ac:dyDescent="0.25">
      <c r="B23" s="55" t="s">
        <v>119</v>
      </c>
      <c r="C23" s="61">
        <f>C24</f>
        <v>11995.25</v>
      </c>
      <c r="D23" s="4">
        <f>D24</f>
        <v>49686</v>
      </c>
      <c r="E23" s="5"/>
      <c r="F23" s="61">
        <f>F24</f>
        <v>7958.32</v>
      </c>
      <c r="G23" s="70">
        <f t="shared" si="0"/>
        <v>66.345595131406171</v>
      </c>
      <c r="H23" s="70">
        <f t="shared" si="1"/>
        <v>16.017228193052368</v>
      </c>
    </row>
    <row r="24" spans="2:11" ht="25.5" x14ac:dyDescent="0.25">
      <c r="B24" s="29" t="s">
        <v>122</v>
      </c>
      <c r="C24" s="61">
        <v>11995.25</v>
      </c>
      <c r="D24" s="4">
        <v>49686</v>
      </c>
      <c r="E24" s="5"/>
      <c r="F24" s="61">
        <v>7958.32</v>
      </c>
      <c r="G24" s="70">
        <f t="shared" si="0"/>
        <v>66.345595131406171</v>
      </c>
      <c r="H24" s="70">
        <f t="shared" si="1"/>
        <v>16.017228193052368</v>
      </c>
    </row>
    <row r="25" spans="2:11" ht="15.75" customHeight="1" x14ac:dyDescent="0.25">
      <c r="B25" s="55" t="s">
        <v>120</v>
      </c>
      <c r="C25" s="61">
        <f>C26</f>
        <v>0</v>
      </c>
      <c r="D25" s="4">
        <f>D26+D27</f>
        <v>178266</v>
      </c>
      <c r="E25" s="5"/>
      <c r="F25" s="61">
        <f>F26</f>
        <v>251.4</v>
      </c>
      <c r="G25" s="70">
        <v>0</v>
      </c>
      <c r="H25" s="70">
        <f t="shared" si="1"/>
        <v>0.1410252095183602</v>
      </c>
    </row>
    <row r="26" spans="2:11" ht="30" customHeight="1" x14ac:dyDescent="0.25">
      <c r="B26" s="29" t="s">
        <v>123</v>
      </c>
      <c r="C26" s="61">
        <v>0</v>
      </c>
      <c r="D26" s="4">
        <v>25640</v>
      </c>
      <c r="E26" s="5"/>
      <c r="F26" s="61">
        <v>251.4</v>
      </c>
      <c r="G26" s="70">
        <v>0</v>
      </c>
      <c r="H26" s="70">
        <f t="shared" si="1"/>
        <v>0.98049921996879885</v>
      </c>
    </row>
    <row r="27" spans="2:11" x14ac:dyDescent="0.25">
      <c r="B27" s="29" t="s">
        <v>202</v>
      </c>
      <c r="C27" s="61">
        <v>0</v>
      </c>
      <c r="D27" s="4">
        <v>152626</v>
      </c>
      <c r="E27" s="5"/>
      <c r="F27" s="61">
        <v>0</v>
      </c>
      <c r="G27" s="70">
        <v>0</v>
      </c>
      <c r="H27" s="70">
        <f t="shared" si="1"/>
        <v>0</v>
      </c>
    </row>
    <row r="28" spans="2:11" ht="15.75" customHeight="1" x14ac:dyDescent="0.25">
      <c r="B28" s="55" t="s">
        <v>121</v>
      </c>
      <c r="C28" s="61">
        <f>C29</f>
        <v>0</v>
      </c>
      <c r="D28" s="4">
        <f>D29</f>
        <v>12522</v>
      </c>
      <c r="E28" s="5"/>
      <c r="F28" s="61">
        <f>F29</f>
        <v>144.01</v>
      </c>
      <c r="G28" s="70">
        <v>0</v>
      </c>
      <c r="H28" s="70">
        <f t="shared" si="1"/>
        <v>1.1500559016131606</v>
      </c>
    </row>
    <row r="29" spans="2:11" ht="15.75" customHeight="1" x14ac:dyDescent="0.25">
      <c r="B29" s="29" t="s">
        <v>124</v>
      </c>
      <c r="C29" s="61">
        <v>0</v>
      </c>
      <c r="D29" s="58">
        <v>12522</v>
      </c>
      <c r="E29" s="5"/>
      <c r="F29" s="61">
        <v>144.01</v>
      </c>
      <c r="G29" s="70">
        <v>0</v>
      </c>
      <c r="H29" s="70">
        <f t="shared" si="1"/>
        <v>1.1500559016131606</v>
      </c>
    </row>
    <row r="32" spans="2:11" x14ac:dyDescent="0.25">
      <c r="F32" s="62"/>
    </row>
    <row r="33" spans="6:6" x14ac:dyDescent="0.25">
      <c r="F33" s="62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4"/>
  <sheetViews>
    <sheetView workbookViewId="0">
      <selection activeCell="D15" sqref="D1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07" t="s">
        <v>47</v>
      </c>
      <c r="C2" s="107"/>
      <c r="D2" s="107"/>
      <c r="E2" s="107"/>
      <c r="F2" s="107"/>
      <c r="G2" s="107"/>
      <c r="H2" s="107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4" t="s">
        <v>7</v>
      </c>
      <c r="C4" s="34" t="s">
        <v>217</v>
      </c>
      <c r="D4" s="34" t="s">
        <v>198</v>
      </c>
      <c r="E4" s="34" t="s">
        <v>66</v>
      </c>
      <c r="F4" s="34" t="s">
        <v>218</v>
      </c>
      <c r="G4" s="34" t="s">
        <v>17</v>
      </c>
      <c r="H4" s="34" t="s">
        <v>48</v>
      </c>
    </row>
    <row r="5" spans="2:8" x14ac:dyDescent="0.25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 t="s">
        <v>19</v>
      </c>
      <c r="H5" s="34" t="s">
        <v>196</v>
      </c>
    </row>
    <row r="6" spans="2:8" ht="15.75" customHeight="1" x14ac:dyDescent="0.25">
      <c r="B6" s="6" t="s">
        <v>36</v>
      </c>
      <c r="C6" s="58">
        <f>C7+C9</f>
        <v>97198.270000000019</v>
      </c>
      <c r="D6" s="56">
        <f>D7+D9</f>
        <v>531364</v>
      </c>
      <c r="E6" s="56"/>
      <c r="F6" s="58">
        <f>F7+F9</f>
        <v>127290.39000000001</v>
      </c>
      <c r="G6" s="69">
        <f>F6/C6*100</f>
        <v>130.95952222194899</v>
      </c>
      <c r="H6" s="69">
        <f>F6/D6*100</f>
        <v>23.955403452247424</v>
      </c>
    </row>
    <row r="7" spans="2:8" x14ac:dyDescent="0.25">
      <c r="B7" s="55" t="s">
        <v>115</v>
      </c>
      <c r="C7" s="58">
        <f>C8</f>
        <v>19439.654000000002</v>
      </c>
      <c r="D7" s="56">
        <f>D8</f>
        <v>106272.8</v>
      </c>
      <c r="E7" s="57"/>
      <c r="F7" s="58">
        <f>F8</f>
        <v>25458.078000000001</v>
      </c>
      <c r="G7" s="69">
        <f t="shared" ref="G7:G10" si="0">F7/C7*100</f>
        <v>130.95952222194899</v>
      </c>
      <c r="H7" s="69">
        <f t="shared" ref="H7:H10" si="1">F7/D7*100</f>
        <v>23.955403452247424</v>
      </c>
    </row>
    <row r="8" spans="2:8" x14ac:dyDescent="0.25">
      <c r="B8" s="29" t="s">
        <v>116</v>
      </c>
      <c r="C8" s="56">
        <v>19439.654000000002</v>
      </c>
      <c r="D8" s="56">
        <v>106272.8</v>
      </c>
      <c r="E8" s="57"/>
      <c r="F8" s="56">
        <v>25458.078000000001</v>
      </c>
      <c r="G8" s="69">
        <f t="shared" si="0"/>
        <v>130.95952222194899</v>
      </c>
      <c r="H8" s="69">
        <f t="shared" si="1"/>
        <v>23.955403452247424</v>
      </c>
    </row>
    <row r="9" spans="2:8" x14ac:dyDescent="0.25">
      <c r="B9" s="55" t="s">
        <v>117</v>
      </c>
      <c r="C9" s="58">
        <f>C10</f>
        <v>77758.616000000009</v>
      </c>
      <c r="D9" s="56">
        <f>D10</f>
        <v>425091.2</v>
      </c>
      <c r="E9" s="57"/>
      <c r="F9" s="58">
        <f>F10</f>
        <v>101832.31200000001</v>
      </c>
      <c r="G9" s="69">
        <f t="shared" si="0"/>
        <v>130.95952222194899</v>
      </c>
      <c r="H9" s="69">
        <f t="shared" si="1"/>
        <v>23.955403452247424</v>
      </c>
    </row>
    <row r="10" spans="2:8" ht="25.5" x14ac:dyDescent="0.25">
      <c r="B10" s="29" t="s">
        <v>118</v>
      </c>
      <c r="C10" s="58">
        <v>77758.616000000009</v>
      </c>
      <c r="D10" s="56">
        <v>425091.2</v>
      </c>
      <c r="E10" s="57"/>
      <c r="F10" s="58">
        <v>101832.31200000001</v>
      </c>
      <c r="G10" s="69">
        <f t="shared" si="0"/>
        <v>130.95952222194899</v>
      </c>
      <c r="H10" s="69">
        <f t="shared" si="1"/>
        <v>23.955403452247424</v>
      </c>
    </row>
    <row r="14" spans="2:8" x14ac:dyDescent="0.25">
      <c r="D14" s="62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workbookViewId="0">
      <selection activeCell="J5" sqref="J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25">
      <c r="B2" s="107" t="s">
        <v>63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5.75" customHeight="1" x14ac:dyDescent="0.25">
      <c r="B3" s="107" t="s">
        <v>39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2:12" ht="18" x14ac:dyDescent="0.25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25">
      <c r="B5" s="104" t="s">
        <v>7</v>
      </c>
      <c r="C5" s="105"/>
      <c r="D5" s="105"/>
      <c r="E5" s="105"/>
      <c r="F5" s="106"/>
      <c r="G5" s="34" t="s">
        <v>214</v>
      </c>
      <c r="H5" s="34" t="s">
        <v>198</v>
      </c>
      <c r="I5" s="36" t="s">
        <v>66</v>
      </c>
      <c r="J5" s="34" t="s">
        <v>215</v>
      </c>
      <c r="K5" s="36" t="s">
        <v>17</v>
      </c>
      <c r="L5" s="36" t="s">
        <v>48</v>
      </c>
    </row>
    <row r="6" spans="2:12" x14ac:dyDescent="0.25">
      <c r="B6" s="104">
        <v>1</v>
      </c>
      <c r="C6" s="105"/>
      <c r="D6" s="105"/>
      <c r="E6" s="105"/>
      <c r="F6" s="106"/>
      <c r="G6" s="36">
        <v>2</v>
      </c>
      <c r="H6" s="36">
        <v>3</v>
      </c>
      <c r="I6" s="36">
        <v>4</v>
      </c>
      <c r="J6" s="36">
        <v>5</v>
      </c>
      <c r="K6" s="36" t="s">
        <v>19</v>
      </c>
      <c r="L6" s="36" t="s">
        <v>196</v>
      </c>
    </row>
    <row r="7" spans="2:12" ht="25.5" x14ac:dyDescent="0.25">
      <c r="B7" s="6">
        <v>8</v>
      </c>
      <c r="C7" s="6"/>
      <c r="D7" s="6"/>
      <c r="E7" s="6"/>
      <c r="F7" s="6" t="s">
        <v>9</v>
      </c>
      <c r="G7" s="4">
        <v>0</v>
      </c>
      <c r="H7" s="4">
        <v>0</v>
      </c>
      <c r="I7" s="4"/>
      <c r="J7" s="27">
        <v>0</v>
      </c>
      <c r="K7" s="27"/>
      <c r="L7" s="27"/>
    </row>
    <row r="8" spans="2:12" x14ac:dyDescent="0.25">
      <c r="B8" s="6"/>
      <c r="C8" s="10">
        <v>84</v>
      </c>
      <c r="D8" s="10"/>
      <c r="E8" s="10"/>
      <c r="F8" s="10" t="s">
        <v>14</v>
      </c>
      <c r="G8" s="4"/>
      <c r="H8" s="4"/>
      <c r="I8" s="4"/>
      <c r="J8" s="27"/>
      <c r="K8" s="27"/>
      <c r="L8" s="27"/>
    </row>
    <row r="9" spans="2:12" ht="51" x14ac:dyDescent="0.25">
      <c r="B9" s="7"/>
      <c r="C9" s="7"/>
      <c r="D9" s="7">
        <v>841</v>
      </c>
      <c r="E9" s="7"/>
      <c r="F9" s="28" t="s">
        <v>40</v>
      </c>
      <c r="G9" s="4"/>
      <c r="H9" s="4"/>
      <c r="I9" s="4"/>
      <c r="J9" s="27"/>
      <c r="K9" s="27"/>
      <c r="L9" s="27"/>
    </row>
    <row r="10" spans="2:12" ht="25.5" x14ac:dyDescent="0.25">
      <c r="B10" s="7"/>
      <c r="C10" s="7"/>
      <c r="D10" s="7"/>
      <c r="E10" s="7">
        <v>8413</v>
      </c>
      <c r="F10" s="28" t="s">
        <v>41</v>
      </c>
      <c r="G10" s="4"/>
      <c r="H10" s="4"/>
      <c r="I10" s="4"/>
      <c r="J10" s="27"/>
      <c r="K10" s="27"/>
      <c r="L10" s="27"/>
    </row>
    <row r="11" spans="2:12" x14ac:dyDescent="0.25">
      <c r="B11" s="7"/>
      <c r="C11" s="7"/>
      <c r="D11" s="7"/>
      <c r="E11" s="8" t="s">
        <v>24</v>
      </c>
      <c r="F11" s="12"/>
      <c r="G11" s="4"/>
      <c r="H11" s="4"/>
      <c r="I11" s="4"/>
      <c r="J11" s="27"/>
      <c r="K11" s="27"/>
      <c r="L11" s="27"/>
    </row>
    <row r="12" spans="2:12" ht="25.5" x14ac:dyDescent="0.25">
      <c r="B12" s="9">
        <v>5</v>
      </c>
      <c r="C12" s="9"/>
      <c r="D12" s="9"/>
      <c r="E12" s="9"/>
      <c r="F12" s="20" t="s">
        <v>10</v>
      </c>
      <c r="G12" s="4">
        <v>0</v>
      </c>
      <c r="H12" s="4">
        <v>0</v>
      </c>
      <c r="I12" s="4"/>
      <c r="J12" s="27">
        <v>0</v>
      </c>
      <c r="K12" s="27"/>
      <c r="L12" s="27"/>
    </row>
    <row r="13" spans="2:12" ht="25.5" x14ac:dyDescent="0.25">
      <c r="B13" s="10"/>
      <c r="C13" s="10">
        <v>54</v>
      </c>
      <c r="D13" s="10"/>
      <c r="E13" s="10"/>
      <c r="F13" s="21" t="s">
        <v>15</v>
      </c>
      <c r="G13" s="4"/>
      <c r="H13" s="4"/>
      <c r="I13" s="5"/>
      <c r="J13" s="27"/>
      <c r="K13" s="27"/>
      <c r="L13" s="27"/>
    </row>
    <row r="14" spans="2:12" ht="63.75" x14ac:dyDescent="0.25">
      <c r="B14" s="10"/>
      <c r="C14" s="10"/>
      <c r="D14" s="10">
        <v>541</v>
      </c>
      <c r="E14" s="28"/>
      <c r="F14" s="28" t="s">
        <v>42</v>
      </c>
      <c r="G14" s="4"/>
      <c r="H14" s="4"/>
      <c r="I14" s="5"/>
      <c r="J14" s="27"/>
      <c r="K14" s="27"/>
      <c r="L14" s="27"/>
    </row>
    <row r="15" spans="2:12" ht="38.25" x14ac:dyDescent="0.25">
      <c r="B15" s="10"/>
      <c r="C15" s="10"/>
      <c r="D15" s="10"/>
      <c r="E15" s="28">
        <v>5413</v>
      </c>
      <c r="F15" s="28" t="s">
        <v>43</v>
      </c>
      <c r="G15" s="4"/>
      <c r="H15" s="4"/>
      <c r="I15" s="5"/>
      <c r="J15" s="27"/>
      <c r="K15" s="27"/>
      <c r="L15" s="27"/>
    </row>
    <row r="16" spans="2:12" x14ac:dyDescent="0.25">
      <c r="B16" s="11" t="s">
        <v>16</v>
      </c>
      <c r="C16" s="9"/>
      <c r="D16" s="9"/>
      <c r="E16" s="9"/>
      <c r="F16" s="20" t="s">
        <v>24</v>
      </c>
      <c r="G16" s="4"/>
      <c r="H16" s="4"/>
      <c r="I16" s="4"/>
      <c r="J16" s="27"/>
      <c r="K16" s="27"/>
      <c r="L16" s="27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2"/>
  <sheetViews>
    <sheetView workbookViewId="0">
      <selection activeCell="F17" sqref="F1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07" t="s">
        <v>44</v>
      </c>
      <c r="C2" s="107"/>
      <c r="D2" s="107"/>
      <c r="E2" s="107"/>
      <c r="F2" s="107"/>
      <c r="G2" s="107"/>
      <c r="H2" s="107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4" t="s">
        <v>7</v>
      </c>
      <c r="C4" s="34" t="s">
        <v>214</v>
      </c>
      <c r="D4" s="34" t="s">
        <v>198</v>
      </c>
      <c r="E4" s="34" t="s">
        <v>66</v>
      </c>
      <c r="F4" s="34" t="s">
        <v>215</v>
      </c>
      <c r="G4" s="34" t="s">
        <v>17</v>
      </c>
      <c r="H4" s="34" t="s">
        <v>48</v>
      </c>
    </row>
    <row r="5" spans="2:8" x14ac:dyDescent="0.25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 t="s">
        <v>19</v>
      </c>
      <c r="H5" s="34" t="s">
        <v>196</v>
      </c>
    </row>
    <row r="6" spans="2:8" x14ac:dyDescent="0.25">
      <c r="B6" s="6" t="s">
        <v>45</v>
      </c>
      <c r="C6" s="4">
        <v>0</v>
      </c>
      <c r="D6" s="4">
        <v>0</v>
      </c>
      <c r="E6" s="5"/>
      <c r="F6" s="27">
        <v>0</v>
      </c>
      <c r="G6" s="27"/>
      <c r="H6" s="27"/>
    </row>
    <row r="7" spans="2:8" x14ac:dyDescent="0.25">
      <c r="B7" s="6" t="s">
        <v>35</v>
      </c>
      <c r="C7" s="4"/>
      <c r="D7" s="4"/>
      <c r="E7" s="4"/>
      <c r="F7" s="27"/>
      <c r="G7" s="27"/>
      <c r="H7" s="27"/>
    </row>
    <row r="8" spans="2:8" x14ac:dyDescent="0.25">
      <c r="B8" s="31" t="s">
        <v>34</v>
      </c>
      <c r="C8" s="4"/>
      <c r="D8" s="4"/>
      <c r="E8" s="4"/>
      <c r="F8" s="27"/>
      <c r="G8" s="27"/>
      <c r="H8" s="27"/>
    </row>
    <row r="9" spans="2:8" x14ac:dyDescent="0.25">
      <c r="B9" s="6" t="s">
        <v>30</v>
      </c>
      <c r="C9" s="4"/>
      <c r="D9" s="4"/>
      <c r="E9" s="5"/>
      <c r="F9" s="27"/>
      <c r="G9" s="27"/>
      <c r="H9" s="27"/>
    </row>
    <row r="10" spans="2:8" x14ac:dyDescent="0.25">
      <c r="B10" s="29" t="s">
        <v>29</v>
      </c>
      <c r="C10" s="4"/>
      <c r="D10" s="4"/>
      <c r="E10" s="5"/>
      <c r="F10" s="27"/>
      <c r="G10" s="27"/>
      <c r="H10" s="27"/>
    </row>
    <row r="11" spans="2:8" x14ac:dyDescent="0.25">
      <c r="B11" s="10" t="s">
        <v>16</v>
      </c>
      <c r="C11" s="4"/>
      <c r="D11" s="4"/>
      <c r="E11" s="5"/>
      <c r="F11" s="27"/>
      <c r="G11" s="27"/>
      <c r="H11" s="27"/>
    </row>
    <row r="12" spans="2:8" x14ac:dyDescent="0.25">
      <c r="B12" s="29"/>
      <c r="C12" s="4"/>
      <c r="D12" s="4"/>
      <c r="E12" s="5"/>
      <c r="F12" s="27"/>
      <c r="G12" s="27"/>
      <c r="H12" s="27"/>
    </row>
    <row r="13" spans="2:8" ht="15.75" customHeight="1" x14ac:dyDescent="0.25">
      <c r="B13" s="6" t="s">
        <v>46</v>
      </c>
      <c r="C13" s="4">
        <v>0</v>
      </c>
      <c r="D13" s="4">
        <v>0</v>
      </c>
      <c r="E13" s="5"/>
      <c r="F13" s="27">
        <v>0</v>
      </c>
      <c r="G13" s="27"/>
      <c r="H13" s="27"/>
    </row>
    <row r="14" spans="2:8" ht="15.75" customHeight="1" x14ac:dyDescent="0.25">
      <c r="B14" s="6" t="s">
        <v>35</v>
      </c>
      <c r="C14" s="4"/>
      <c r="D14" s="4"/>
      <c r="E14" s="4"/>
      <c r="F14" s="27"/>
      <c r="G14" s="27"/>
      <c r="H14" s="27"/>
    </row>
    <row r="15" spans="2:8" x14ac:dyDescent="0.25">
      <c r="B15" s="31" t="s">
        <v>34</v>
      </c>
      <c r="C15" s="4"/>
      <c r="D15" s="4"/>
      <c r="E15" s="4"/>
      <c r="F15" s="27"/>
      <c r="G15" s="27"/>
      <c r="H15" s="27"/>
    </row>
    <row r="16" spans="2:8" x14ac:dyDescent="0.25">
      <c r="B16" s="30" t="s">
        <v>33</v>
      </c>
      <c r="C16" s="4"/>
      <c r="D16" s="4"/>
      <c r="E16" s="4"/>
      <c r="F16" s="27"/>
      <c r="G16" s="27"/>
      <c r="H16" s="27"/>
    </row>
    <row r="17" spans="2:8" x14ac:dyDescent="0.25">
      <c r="B17" s="30" t="s">
        <v>24</v>
      </c>
      <c r="C17" s="4"/>
      <c r="D17" s="4"/>
      <c r="E17" s="4"/>
      <c r="F17" s="27"/>
      <c r="G17" s="27"/>
      <c r="H17" s="27"/>
    </row>
    <row r="18" spans="2:8" x14ac:dyDescent="0.25">
      <c r="B18" s="6" t="s">
        <v>32</v>
      </c>
      <c r="C18" s="4"/>
      <c r="D18" s="4"/>
      <c r="E18" s="5"/>
      <c r="F18" s="27"/>
      <c r="G18" s="27"/>
      <c r="H18" s="27"/>
    </row>
    <row r="19" spans="2:8" x14ac:dyDescent="0.25">
      <c r="B19" s="29" t="s">
        <v>31</v>
      </c>
      <c r="C19" s="4"/>
      <c r="D19" s="4"/>
      <c r="E19" s="5"/>
      <c r="F19" s="27"/>
      <c r="G19" s="27"/>
      <c r="H19" s="27"/>
    </row>
    <row r="20" spans="2:8" x14ac:dyDescent="0.25">
      <c r="B20" s="6" t="s">
        <v>30</v>
      </c>
      <c r="C20" s="4"/>
      <c r="D20" s="4"/>
      <c r="E20" s="5"/>
      <c r="F20" s="27"/>
      <c r="G20" s="27"/>
      <c r="H20" s="27"/>
    </row>
    <row r="21" spans="2:8" x14ac:dyDescent="0.25">
      <c r="B21" s="29" t="s">
        <v>29</v>
      </c>
      <c r="C21" s="4"/>
      <c r="D21" s="4"/>
      <c r="E21" s="5"/>
      <c r="F21" s="27"/>
      <c r="G21" s="27"/>
      <c r="H21" s="27"/>
    </row>
    <row r="22" spans="2:8" x14ac:dyDescent="0.25">
      <c r="B22" s="10" t="s">
        <v>16</v>
      </c>
      <c r="C22" s="4"/>
      <c r="D22" s="4"/>
      <c r="E22" s="5"/>
      <c r="F22" s="27"/>
      <c r="G22" s="27"/>
      <c r="H22" s="27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107"/>
  <sheetViews>
    <sheetView tabSelected="1" topLeftCell="A100" zoomScale="90" zoomScaleNormal="90" workbookViewId="0">
      <selection activeCell="E85" sqref="E8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7.42578125" customWidth="1"/>
    <col min="6" max="8" width="25.28515625" customWidth="1"/>
    <col min="9" max="9" width="15.710937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8" customHeight="1" x14ac:dyDescent="0.25">
      <c r="B2" s="107" t="s">
        <v>11</v>
      </c>
      <c r="C2" s="120"/>
      <c r="D2" s="120"/>
      <c r="E2" s="120"/>
      <c r="F2" s="120"/>
      <c r="G2" s="120"/>
      <c r="H2" s="120"/>
      <c r="I2" s="120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75" x14ac:dyDescent="0.25">
      <c r="B4" s="121" t="s">
        <v>64</v>
      </c>
      <c r="C4" s="121"/>
      <c r="D4" s="121"/>
      <c r="E4" s="121"/>
      <c r="F4" s="121"/>
      <c r="G4" s="121"/>
      <c r="H4" s="121"/>
      <c r="I4" s="121"/>
    </row>
    <row r="5" spans="2:9" ht="18" x14ac:dyDescent="0.25">
      <c r="B5" s="2"/>
      <c r="C5" s="2"/>
      <c r="D5" s="2"/>
      <c r="E5" s="2"/>
      <c r="F5" s="2"/>
      <c r="G5" s="2"/>
      <c r="H5" s="2"/>
      <c r="I5" s="3"/>
    </row>
    <row r="6" spans="2:9" ht="25.5" x14ac:dyDescent="0.25">
      <c r="B6" s="104" t="s">
        <v>7</v>
      </c>
      <c r="C6" s="105"/>
      <c r="D6" s="105"/>
      <c r="E6" s="106"/>
      <c r="F6" s="34" t="s">
        <v>198</v>
      </c>
      <c r="G6" s="34" t="s">
        <v>66</v>
      </c>
      <c r="H6" s="34" t="s">
        <v>203</v>
      </c>
      <c r="I6" s="34" t="s">
        <v>48</v>
      </c>
    </row>
    <row r="7" spans="2:9" s="26" customFormat="1" ht="15.75" customHeight="1" x14ac:dyDescent="0.2">
      <c r="B7" s="122">
        <v>1</v>
      </c>
      <c r="C7" s="123"/>
      <c r="D7" s="123"/>
      <c r="E7" s="124"/>
      <c r="F7" s="35">
        <v>2</v>
      </c>
      <c r="G7" s="35">
        <v>3</v>
      </c>
      <c r="H7" s="35">
        <v>4</v>
      </c>
      <c r="I7" s="35" t="s">
        <v>197</v>
      </c>
    </row>
    <row r="8" spans="2:9" s="38" customFormat="1" ht="30" customHeight="1" x14ac:dyDescent="0.25">
      <c r="B8" s="111">
        <v>32963</v>
      </c>
      <c r="C8" s="112"/>
      <c r="D8" s="113"/>
      <c r="E8" s="66" t="s">
        <v>125</v>
      </c>
      <c r="F8" s="64">
        <f>F9</f>
        <v>531364</v>
      </c>
      <c r="G8" s="68"/>
      <c r="H8" s="64">
        <f>H9</f>
        <v>122872.63999999998</v>
      </c>
      <c r="I8" s="65">
        <f>H8/F8*100</f>
        <v>23.124005389902212</v>
      </c>
    </row>
    <row r="9" spans="2:9" s="38" customFormat="1" ht="38.25" x14ac:dyDescent="0.25">
      <c r="B9" s="111" t="s">
        <v>210</v>
      </c>
      <c r="C9" s="112"/>
      <c r="D9" s="113"/>
      <c r="E9" s="66" t="s">
        <v>211</v>
      </c>
      <c r="F9" s="64">
        <f>F10</f>
        <v>531364</v>
      </c>
      <c r="G9" s="68"/>
      <c r="H9" s="64">
        <f>H10</f>
        <v>122872.63999999998</v>
      </c>
      <c r="I9" s="65">
        <f t="shared" ref="I9:I72" si="0">H9/F9*100</f>
        <v>23.124005389902212</v>
      </c>
    </row>
    <row r="10" spans="2:9" s="38" customFormat="1" ht="30" customHeight="1" x14ac:dyDescent="0.25">
      <c r="B10" s="111">
        <v>4000</v>
      </c>
      <c r="C10" s="112"/>
      <c r="D10" s="113"/>
      <c r="E10" s="66" t="s">
        <v>209</v>
      </c>
      <c r="F10" s="64">
        <f>SUM(F11+F59+F65+F70+F85+F98)</f>
        <v>531364</v>
      </c>
      <c r="G10" s="68"/>
      <c r="H10" s="64">
        <f>SUM(H11+H59+H65+H70+H85+H98)</f>
        <v>122872.63999999998</v>
      </c>
      <c r="I10" s="65">
        <f t="shared" si="0"/>
        <v>23.124005389902212</v>
      </c>
    </row>
    <row r="11" spans="2:9" s="38" customFormat="1" ht="30" customHeight="1" x14ac:dyDescent="0.25">
      <c r="B11" s="111" t="s">
        <v>126</v>
      </c>
      <c r="C11" s="112"/>
      <c r="D11" s="113"/>
      <c r="E11" s="66" t="s">
        <v>127</v>
      </c>
      <c r="F11" s="64">
        <f>SUM(F12+F21+F46+F54)</f>
        <v>286431</v>
      </c>
      <c r="G11" s="68"/>
      <c r="H11" s="64">
        <f>SUM(H12+H21+H46+H54)</f>
        <v>121005.95999999999</v>
      </c>
      <c r="I11" s="65">
        <f t="shared" si="0"/>
        <v>42.246111628978703</v>
      </c>
    </row>
    <row r="12" spans="2:9" s="38" customFormat="1" ht="30" customHeight="1" x14ac:dyDescent="0.25">
      <c r="B12" s="111" t="s">
        <v>128</v>
      </c>
      <c r="C12" s="112"/>
      <c r="D12" s="113"/>
      <c r="E12" s="67" t="s">
        <v>129</v>
      </c>
      <c r="F12" s="64">
        <f>SUM(F13:F20)</f>
        <v>136181</v>
      </c>
      <c r="G12" s="68"/>
      <c r="H12" s="64">
        <f>SUM(H13:H20)</f>
        <v>76637.73</v>
      </c>
      <c r="I12" s="65">
        <f t="shared" si="0"/>
        <v>56.276374824681852</v>
      </c>
    </row>
    <row r="13" spans="2:9" s="38" customFormat="1" ht="30" customHeight="1" x14ac:dyDescent="0.25">
      <c r="B13" s="114">
        <v>3111</v>
      </c>
      <c r="C13" s="115"/>
      <c r="D13" s="116"/>
      <c r="E13" s="63" t="s">
        <v>132</v>
      </c>
      <c r="F13" s="64">
        <v>89372</v>
      </c>
      <c r="G13" s="68"/>
      <c r="H13" s="64">
        <v>51649.98</v>
      </c>
      <c r="I13" s="65">
        <f t="shared" si="0"/>
        <v>57.792127288188702</v>
      </c>
    </row>
    <row r="14" spans="2:9" s="38" customFormat="1" ht="30" customHeight="1" x14ac:dyDescent="0.25">
      <c r="B14" s="114">
        <v>3121</v>
      </c>
      <c r="C14" s="115"/>
      <c r="D14" s="116"/>
      <c r="E14" s="63" t="s">
        <v>204</v>
      </c>
      <c r="F14" s="64">
        <v>5575</v>
      </c>
      <c r="G14" s="68"/>
      <c r="H14" s="64">
        <v>4200</v>
      </c>
      <c r="I14" s="65">
        <f t="shared" si="0"/>
        <v>75.336322869955154</v>
      </c>
    </row>
    <row r="15" spans="2:9" s="38" customFormat="1" ht="30" customHeight="1" x14ac:dyDescent="0.25">
      <c r="B15" s="114">
        <v>3132</v>
      </c>
      <c r="C15" s="115"/>
      <c r="D15" s="116"/>
      <c r="E15" s="63" t="s">
        <v>133</v>
      </c>
      <c r="F15" s="64">
        <v>15207</v>
      </c>
      <c r="G15" s="68"/>
      <c r="H15" s="64">
        <v>8525.7800000000007</v>
      </c>
      <c r="I15" s="65">
        <f t="shared" si="0"/>
        <v>56.064838561188935</v>
      </c>
    </row>
    <row r="16" spans="2:9" s="38" customFormat="1" ht="30" customHeight="1" x14ac:dyDescent="0.25">
      <c r="B16" s="114">
        <v>3221</v>
      </c>
      <c r="C16" s="115"/>
      <c r="D16" s="116"/>
      <c r="E16" s="37" t="s">
        <v>138</v>
      </c>
      <c r="F16" s="64">
        <v>3185</v>
      </c>
      <c r="G16" s="68"/>
      <c r="H16" s="64">
        <v>1600</v>
      </c>
      <c r="I16" s="65">
        <f t="shared" si="0"/>
        <v>50.235478806907373</v>
      </c>
    </row>
    <row r="17" spans="2:9" s="38" customFormat="1" ht="30" customHeight="1" x14ac:dyDescent="0.25">
      <c r="B17" s="114">
        <v>3223</v>
      </c>
      <c r="C17" s="115"/>
      <c r="D17" s="116"/>
      <c r="E17" s="37" t="s">
        <v>134</v>
      </c>
      <c r="F17" s="64">
        <v>15107</v>
      </c>
      <c r="G17" s="68"/>
      <c r="H17" s="64">
        <v>3410.93</v>
      </c>
      <c r="I17" s="65">
        <f t="shared" si="0"/>
        <v>22.578473555305486</v>
      </c>
    </row>
    <row r="18" spans="2:9" s="38" customFormat="1" ht="30" customHeight="1" x14ac:dyDescent="0.25">
      <c r="B18" s="114">
        <v>3234</v>
      </c>
      <c r="C18" s="115"/>
      <c r="D18" s="116"/>
      <c r="E18" s="63" t="s">
        <v>135</v>
      </c>
      <c r="F18" s="64">
        <v>916</v>
      </c>
      <c r="G18" s="68"/>
      <c r="H18" s="64">
        <v>432.04</v>
      </c>
      <c r="I18" s="65">
        <f t="shared" si="0"/>
        <v>47.165938864628828</v>
      </c>
    </row>
    <row r="19" spans="2:9" s="38" customFormat="1" ht="30" customHeight="1" x14ac:dyDescent="0.25">
      <c r="B19" s="114">
        <v>3299</v>
      </c>
      <c r="C19" s="115"/>
      <c r="D19" s="116"/>
      <c r="E19" s="63" t="s">
        <v>136</v>
      </c>
      <c r="F19" s="64">
        <v>0</v>
      </c>
      <c r="G19" s="68"/>
      <c r="H19" s="64">
        <v>0</v>
      </c>
      <c r="I19" s="65">
        <v>0</v>
      </c>
    </row>
    <row r="20" spans="2:9" s="38" customFormat="1" ht="30" customHeight="1" x14ac:dyDescent="0.25">
      <c r="B20" s="114">
        <v>3237</v>
      </c>
      <c r="C20" s="115"/>
      <c r="D20" s="116"/>
      <c r="E20" s="63" t="s">
        <v>137</v>
      </c>
      <c r="F20" s="64">
        <v>6819</v>
      </c>
      <c r="G20" s="68"/>
      <c r="H20" s="64">
        <v>6819</v>
      </c>
      <c r="I20" s="65">
        <f t="shared" si="0"/>
        <v>100</v>
      </c>
    </row>
    <row r="21" spans="2:9" s="38" customFormat="1" ht="30" customHeight="1" x14ac:dyDescent="0.25">
      <c r="B21" s="111" t="s">
        <v>139</v>
      </c>
      <c r="C21" s="112"/>
      <c r="D21" s="113"/>
      <c r="E21" s="67" t="s">
        <v>140</v>
      </c>
      <c r="F21" s="64">
        <f>SUM(F22:F45)</f>
        <v>92974</v>
      </c>
      <c r="G21" s="68"/>
      <c r="H21" s="64">
        <f>SUM(H22:H45)</f>
        <v>36158.51</v>
      </c>
      <c r="I21" s="65">
        <f t="shared" si="0"/>
        <v>38.890991029750253</v>
      </c>
    </row>
    <row r="22" spans="2:9" s="38" customFormat="1" ht="30" customHeight="1" x14ac:dyDescent="0.25">
      <c r="B22" s="108">
        <v>3121</v>
      </c>
      <c r="C22" s="109"/>
      <c r="D22" s="110"/>
      <c r="E22" s="63" t="s">
        <v>160</v>
      </c>
      <c r="F22" s="64">
        <v>10684</v>
      </c>
      <c r="G22" s="68"/>
      <c r="H22" s="64">
        <v>3884.8</v>
      </c>
      <c r="I22" s="65">
        <f t="shared" si="0"/>
        <v>36.360913515537248</v>
      </c>
    </row>
    <row r="23" spans="2:9" s="38" customFormat="1" ht="30" customHeight="1" x14ac:dyDescent="0.25">
      <c r="B23" s="108">
        <v>3211</v>
      </c>
      <c r="C23" s="109"/>
      <c r="D23" s="110"/>
      <c r="E23" s="63" t="s">
        <v>161</v>
      </c>
      <c r="F23" s="64">
        <v>4911</v>
      </c>
      <c r="G23" s="68"/>
      <c r="H23" s="64">
        <v>1447.88</v>
      </c>
      <c r="I23" s="65">
        <f t="shared" si="0"/>
        <v>29.482386479332114</v>
      </c>
    </row>
    <row r="24" spans="2:9" s="38" customFormat="1" ht="30" customHeight="1" x14ac:dyDescent="0.25">
      <c r="B24" s="108">
        <v>3212</v>
      </c>
      <c r="C24" s="109"/>
      <c r="D24" s="110"/>
      <c r="E24" s="63" t="s">
        <v>162</v>
      </c>
      <c r="F24" s="64">
        <v>0</v>
      </c>
      <c r="G24" s="68"/>
      <c r="H24" s="64">
        <v>0</v>
      </c>
      <c r="I24" s="65">
        <v>0</v>
      </c>
    </row>
    <row r="25" spans="2:9" s="38" customFormat="1" ht="30" customHeight="1" x14ac:dyDescent="0.25">
      <c r="B25" s="108">
        <v>3213</v>
      </c>
      <c r="C25" s="109"/>
      <c r="D25" s="110"/>
      <c r="E25" s="63" t="s">
        <v>163</v>
      </c>
      <c r="F25" s="64">
        <v>1322</v>
      </c>
      <c r="G25" s="68"/>
      <c r="H25" s="64">
        <v>735</v>
      </c>
      <c r="I25" s="65">
        <f t="shared" si="0"/>
        <v>55.597579425113466</v>
      </c>
    </row>
    <row r="26" spans="2:9" s="38" customFormat="1" ht="30" customHeight="1" x14ac:dyDescent="0.25">
      <c r="B26" s="108">
        <v>3221</v>
      </c>
      <c r="C26" s="109"/>
      <c r="D26" s="110"/>
      <c r="E26" s="63" t="s">
        <v>164</v>
      </c>
      <c r="F26" s="64">
        <v>6636</v>
      </c>
      <c r="G26" s="68"/>
      <c r="H26" s="64">
        <v>2511.83</v>
      </c>
      <c r="I26" s="65">
        <f t="shared" si="0"/>
        <v>37.851567209162148</v>
      </c>
    </row>
    <row r="27" spans="2:9" s="38" customFormat="1" ht="30" customHeight="1" x14ac:dyDescent="0.25">
      <c r="B27" s="108">
        <v>3223</v>
      </c>
      <c r="C27" s="109"/>
      <c r="D27" s="110"/>
      <c r="E27" s="63" t="s">
        <v>165</v>
      </c>
      <c r="F27" s="64">
        <v>1859</v>
      </c>
      <c r="G27" s="68"/>
      <c r="H27" s="64">
        <v>588.79999999999995</v>
      </c>
      <c r="I27" s="65">
        <f t="shared" si="0"/>
        <v>31.672942442173209</v>
      </c>
    </row>
    <row r="28" spans="2:9" s="38" customFormat="1" ht="30" customHeight="1" x14ac:dyDescent="0.25">
      <c r="B28" s="108">
        <v>3223</v>
      </c>
      <c r="C28" s="109"/>
      <c r="D28" s="110"/>
      <c r="E28" s="63" t="s">
        <v>134</v>
      </c>
      <c r="F28" s="64">
        <v>2654</v>
      </c>
      <c r="G28" s="68"/>
      <c r="H28" s="64">
        <v>0</v>
      </c>
      <c r="I28" s="65">
        <f t="shared" si="0"/>
        <v>0</v>
      </c>
    </row>
    <row r="29" spans="2:9" s="38" customFormat="1" ht="30" customHeight="1" x14ac:dyDescent="0.25">
      <c r="B29" s="108">
        <v>3225</v>
      </c>
      <c r="C29" s="109"/>
      <c r="D29" s="110"/>
      <c r="E29" s="63" t="s">
        <v>166</v>
      </c>
      <c r="F29" s="64">
        <v>6636</v>
      </c>
      <c r="G29" s="68"/>
      <c r="H29" s="64">
        <v>122.3</v>
      </c>
      <c r="I29" s="65">
        <f t="shared" si="0"/>
        <v>1.8429776974080774</v>
      </c>
    </row>
    <row r="30" spans="2:9" s="38" customFormat="1" ht="30" customHeight="1" x14ac:dyDescent="0.25">
      <c r="B30" s="108">
        <v>3231</v>
      </c>
      <c r="C30" s="109"/>
      <c r="D30" s="110"/>
      <c r="E30" s="63" t="s">
        <v>145</v>
      </c>
      <c r="F30" s="64">
        <v>4313</v>
      </c>
      <c r="G30" s="68"/>
      <c r="H30" s="64">
        <v>2285.4499999999998</v>
      </c>
      <c r="I30" s="65">
        <f t="shared" si="0"/>
        <v>52.989798284256892</v>
      </c>
    </row>
    <row r="31" spans="2:9" s="38" customFormat="1" ht="30" customHeight="1" x14ac:dyDescent="0.25">
      <c r="B31" s="108">
        <v>3232</v>
      </c>
      <c r="C31" s="109"/>
      <c r="D31" s="110"/>
      <c r="E31" s="63" t="s">
        <v>146</v>
      </c>
      <c r="F31" s="64">
        <v>5375</v>
      </c>
      <c r="G31" s="68"/>
      <c r="H31" s="64">
        <v>2144.94</v>
      </c>
      <c r="I31" s="65">
        <f t="shared" si="0"/>
        <v>39.905860465116277</v>
      </c>
    </row>
    <row r="32" spans="2:9" s="38" customFormat="1" ht="30" customHeight="1" x14ac:dyDescent="0.25">
      <c r="B32" s="108">
        <v>3233</v>
      </c>
      <c r="C32" s="109"/>
      <c r="D32" s="110"/>
      <c r="E32" s="63" t="s">
        <v>147</v>
      </c>
      <c r="F32" s="64">
        <v>5595</v>
      </c>
      <c r="G32" s="68"/>
      <c r="H32" s="64">
        <v>2731.22</v>
      </c>
      <c r="I32" s="65">
        <f t="shared" si="0"/>
        <v>48.815370866845392</v>
      </c>
    </row>
    <row r="33" spans="2:9" s="38" customFormat="1" ht="30" customHeight="1" x14ac:dyDescent="0.25">
      <c r="B33" s="108">
        <v>3234</v>
      </c>
      <c r="C33" s="109"/>
      <c r="D33" s="110"/>
      <c r="E33" s="63" t="s">
        <v>135</v>
      </c>
      <c r="F33" s="64">
        <v>332</v>
      </c>
      <c r="G33" s="68"/>
      <c r="H33" s="64">
        <v>160.68</v>
      </c>
      <c r="I33" s="65">
        <f t="shared" si="0"/>
        <v>48.397590361445786</v>
      </c>
    </row>
    <row r="34" spans="2:9" s="38" customFormat="1" ht="30" customHeight="1" x14ac:dyDescent="0.25">
      <c r="B34" s="108">
        <v>3235</v>
      </c>
      <c r="C34" s="109"/>
      <c r="D34" s="110"/>
      <c r="E34" s="63" t="s">
        <v>148</v>
      </c>
      <c r="F34" s="64">
        <v>664</v>
      </c>
      <c r="G34" s="68"/>
      <c r="H34" s="64">
        <v>196.71</v>
      </c>
      <c r="I34" s="65">
        <f t="shared" si="0"/>
        <v>29.625</v>
      </c>
    </row>
    <row r="35" spans="2:9" s="38" customFormat="1" ht="30" customHeight="1" x14ac:dyDescent="0.25">
      <c r="B35" s="108">
        <v>3236</v>
      </c>
      <c r="C35" s="109"/>
      <c r="D35" s="110"/>
      <c r="E35" s="63" t="s">
        <v>149</v>
      </c>
      <c r="F35" s="64">
        <v>0</v>
      </c>
      <c r="G35" s="68"/>
      <c r="H35" s="64">
        <v>0</v>
      </c>
      <c r="I35" s="65">
        <v>0</v>
      </c>
    </row>
    <row r="36" spans="2:9" s="38" customFormat="1" ht="30" customHeight="1" x14ac:dyDescent="0.25">
      <c r="B36" s="108">
        <v>3237</v>
      </c>
      <c r="C36" s="109"/>
      <c r="D36" s="110"/>
      <c r="E36" s="63" t="s">
        <v>150</v>
      </c>
      <c r="F36" s="64">
        <v>16059</v>
      </c>
      <c r="G36" s="68"/>
      <c r="H36" s="64">
        <v>10424.450000000001</v>
      </c>
      <c r="I36" s="65">
        <f t="shared" si="0"/>
        <v>64.913444174606155</v>
      </c>
    </row>
    <row r="37" spans="2:9" s="38" customFormat="1" ht="30" customHeight="1" x14ac:dyDescent="0.25">
      <c r="B37" s="108">
        <v>3238</v>
      </c>
      <c r="C37" s="109"/>
      <c r="D37" s="110"/>
      <c r="E37" s="63" t="s">
        <v>151</v>
      </c>
      <c r="F37" s="64">
        <v>1593</v>
      </c>
      <c r="G37" s="68"/>
      <c r="H37" s="64">
        <v>1037.5</v>
      </c>
      <c r="I37" s="65">
        <f t="shared" si="0"/>
        <v>65.128688010043945</v>
      </c>
    </row>
    <row r="38" spans="2:9" s="38" customFormat="1" ht="30" customHeight="1" x14ac:dyDescent="0.25">
      <c r="B38" s="108">
        <v>3239</v>
      </c>
      <c r="C38" s="109"/>
      <c r="D38" s="110"/>
      <c r="E38" s="63" t="s">
        <v>152</v>
      </c>
      <c r="F38" s="64">
        <v>1644</v>
      </c>
      <c r="G38" s="68"/>
      <c r="H38" s="64">
        <v>360.24</v>
      </c>
      <c r="I38" s="65">
        <f t="shared" si="0"/>
        <v>21.912408759124087</v>
      </c>
    </row>
    <row r="39" spans="2:9" s="38" customFormat="1" ht="30" customHeight="1" x14ac:dyDescent="0.25">
      <c r="B39" s="108">
        <v>3241</v>
      </c>
      <c r="C39" s="109"/>
      <c r="D39" s="110"/>
      <c r="E39" s="63" t="s">
        <v>153</v>
      </c>
      <c r="F39" s="64">
        <v>337</v>
      </c>
      <c r="G39" s="68"/>
      <c r="H39" s="64">
        <v>0</v>
      </c>
      <c r="I39" s="65">
        <f t="shared" si="0"/>
        <v>0</v>
      </c>
    </row>
    <row r="40" spans="2:9" s="38" customFormat="1" ht="30" customHeight="1" x14ac:dyDescent="0.25">
      <c r="B40" s="108">
        <v>3291</v>
      </c>
      <c r="C40" s="109"/>
      <c r="D40" s="110"/>
      <c r="E40" s="63" t="s">
        <v>154</v>
      </c>
      <c r="F40" s="64">
        <v>1214</v>
      </c>
      <c r="G40" s="68"/>
      <c r="H40" s="64">
        <v>300.23</v>
      </c>
      <c r="I40" s="65">
        <f t="shared" si="0"/>
        <v>24.73064250411862</v>
      </c>
    </row>
    <row r="41" spans="2:9" s="38" customFormat="1" ht="30" customHeight="1" x14ac:dyDescent="0.25">
      <c r="B41" s="108">
        <v>3292</v>
      </c>
      <c r="C41" s="109"/>
      <c r="D41" s="110"/>
      <c r="E41" s="63" t="s">
        <v>155</v>
      </c>
      <c r="F41" s="64">
        <v>6902</v>
      </c>
      <c r="G41" s="68"/>
      <c r="H41" s="64">
        <v>3138.26</v>
      </c>
      <c r="I41" s="65">
        <f t="shared" si="0"/>
        <v>45.468849608809045</v>
      </c>
    </row>
    <row r="42" spans="2:9" s="38" customFormat="1" ht="30" customHeight="1" x14ac:dyDescent="0.25">
      <c r="B42" s="108">
        <v>3293</v>
      </c>
      <c r="C42" s="109"/>
      <c r="D42" s="110"/>
      <c r="E42" s="63" t="s">
        <v>156</v>
      </c>
      <c r="F42" s="64">
        <v>5309</v>
      </c>
      <c r="G42" s="68"/>
      <c r="H42" s="64">
        <v>2714.75</v>
      </c>
      <c r="I42" s="65">
        <f t="shared" si="0"/>
        <v>51.134865323036351</v>
      </c>
    </row>
    <row r="43" spans="2:9" s="38" customFormat="1" ht="30" customHeight="1" x14ac:dyDescent="0.25">
      <c r="B43" s="108">
        <v>3294</v>
      </c>
      <c r="C43" s="109"/>
      <c r="D43" s="110"/>
      <c r="E43" s="63" t="s">
        <v>157</v>
      </c>
      <c r="F43" s="64">
        <v>962</v>
      </c>
      <c r="G43" s="68"/>
      <c r="H43" s="64">
        <v>81.180000000000007</v>
      </c>
      <c r="I43" s="65">
        <f t="shared" si="0"/>
        <v>8.4386694386694394</v>
      </c>
    </row>
    <row r="44" spans="2:9" s="38" customFormat="1" ht="30" customHeight="1" x14ac:dyDescent="0.25">
      <c r="B44" s="108">
        <v>3299</v>
      </c>
      <c r="C44" s="109"/>
      <c r="D44" s="110"/>
      <c r="E44" s="63" t="s">
        <v>158</v>
      </c>
      <c r="F44" s="64">
        <v>6613</v>
      </c>
      <c r="G44" s="68"/>
      <c r="H44" s="64">
        <v>877.71</v>
      </c>
      <c r="I44" s="65">
        <f t="shared" si="0"/>
        <v>13.272493573264782</v>
      </c>
    </row>
    <row r="45" spans="2:9" s="38" customFormat="1" ht="30" customHeight="1" x14ac:dyDescent="0.25">
      <c r="B45" s="108">
        <v>3431</v>
      </c>
      <c r="C45" s="109"/>
      <c r="D45" s="110"/>
      <c r="E45" s="63" t="s">
        <v>159</v>
      </c>
      <c r="F45" s="64">
        <v>1360</v>
      </c>
      <c r="G45" s="68"/>
      <c r="H45" s="64">
        <v>414.58</v>
      </c>
      <c r="I45" s="65">
        <f t="shared" si="0"/>
        <v>30.483823529411762</v>
      </c>
    </row>
    <row r="46" spans="2:9" s="38" customFormat="1" ht="30" customHeight="1" x14ac:dyDescent="0.25">
      <c r="B46" s="111" t="s">
        <v>167</v>
      </c>
      <c r="C46" s="112"/>
      <c r="D46" s="113"/>
      <c r="E46" s="67" t="s">
        <v>168</v>
      </c>
      <c r="F46" s="64">
        <f>SUM(F47:F53)</f>
        <v>48890</v>
      </c>
      <c r="G46" s="68"/>
      <c r="H46" s="64">
        <f>SUM(H47:H53)</f>
        <v>7958.32</v>
      </c>
      <c r="I46" s="65">
        <f t="shared" si="0"/>
        <v>16.278011863366739</v>
      </c>
    </row>
    <row r="47" spans="2:9" s="38" customFormat="1" ht="30" customHeight="1" x14ac:dyDescent="0.25">
      <c r="B47" s="108">
        <v>3221</v>
      </c>
      <c r="C47" s="109"/>
      <c r="D47" s="110"/>
      <c r="E47" s="63" t="s">
        <v>169</v>
      </c>
      <c r="F47" s="64">
        <v>0</v>
      </c>
      <c r="G47" s="68"/>
      <c r="H47" s="64">
        <v>0</v>
      </c>
      <c r="I47" s="65">
        <v>0</v>
      </c>
    </row>
    <row r="48" spans="2:9" s="38" customFormat="1" ht="30" customHeight="1" x14ac:dyDescent="0.25">
      <c r="B48" s="108">
        <v>3231</v>
      </c>
      <c r="C48" s="109"/>
      <c r="D48" s="110"/>
      <c r="E48" s="63" t="s">
        <v>170</v>
      </c>
      <c r="F48" s="64">
        <v>0</v>
      </c>
      <c r="G48" s="68"/>
      <c r="H48" s="64">
        <v>0</v>
      </c>
      <c r="I48" s="65">
        <v>0</v>
      </c>
    </row>
    <row r="49" spans="2:9" s="38" customFormat="1" ht="30" customHeight="1" x14ac:dyDescent="0.25">
      <c r="B49" s="108">
        <v>3233</v>
      </c>
      <c r="C49" s="109"/>
      <c r="D49" s="110"/>
      <c r="E49" s="63" t="s">
        <v>171</v>
      </c>
      <c r="F49" s="64">
        <v>0</v>
      </c>
      <c r="G49" s="68"/>
      <c r="H49" s="64">
        <v>0</v>
      </c>
      <c r="I49" s="65">
        <v>0</v>
      </c>
    </row>
    <row r="50" spans="2:9" s="38" customFormat="1" ht="30" customHeight="1" x14ac:dyDescent="0.25">
      <c r="B50" s="108">
        <v>3292</v>
      </c>
      <c r="C50" s="109"/>
      <c r="D50" s="110"/>
      <c r="E50" s="63" t="s">
        <v>172</v>
      </c>
      <c r="F50" s="64">
        <v>0</v>
      </c>
      <c r="G50" s="68"/>
      <c r="H50" s="64">
        <v>0</v>
      </c>
      <c r="I50" s="65">
        <v>0</v>
      </c>
    </row>
    <row r="51" spans="2:9" s="38" customFormat="1" ht="30" customHeight="1" x14ac:dyDescent="0.25">
      <c r="B51" s="108">
        <v>3293</v>
      </c>
      <c r="C51" s="109"/>
      <c r="D51" s="110"/>
      <c r="E51" s="63" t="s">
        <v>156</v>
      </c>
      <c r="F51" s="64">
        <v>4645</v>
      </c>
      <c r="G51" s="68"/>
      <c r="H51" s="64">
        <v>0</v>
      </c>
      <c r="I51" s="65">
        <f t="shared" si="0"/>
        <v>0</v>
      </c>
    </row>
    <row r="52" spans="2:9" s="38" customFormat="1" ht="30" customHeight="1" x14ac:dyDescent="0.25">
      <c r="B52" s="108">
        <v>3232</v>
      </c>
      <c r="C52" s="109"/>
      <c r="D52" s="110"/>
      <c r="E52" s="63" t="s">
        <v>146</v>
      </c>
      <c r="F52" s="64">
        <v>20000</v>
      </c>
      <c r="G52" s="68"/>
      <c r="H52" s="64">
        <v>0</v>
      </c>
      <c r="I52" s="65">
        <f t="shared" si="0"/>
        <v>0</v>
      </c>
    </row>
    <row r="53" spans="2:9" s="38" customFormat="1" ht="30" customHeight="1" x14ac:dyDescent="0.25">
      <c r="B53" s="108">
        <v>3235</v>
      </c>
      <c r="C53" s="109"/>
      <c r="D53" s="110"/>
      <c r="E53" s="63" t="s">
        <v>148</v>
      </c>
      <c r="F53" s="64">
        <v>24245</v>
      </c>
      <c r="G53" s="68"/>
      <c r="H53" s="64">
        <v>7958.32</v>
      </c>
      <c r="I53" s="65">
        <f t="shared" si="0"/>
        <v>32.824582388121257</v>
      </c>
    </row>
    <row r="54" spans="2:9" s="38" customFormat="1" ht="30" customHeight="1" x14ac:dyDescent="0.25">
      <c r="B54" s="111" t="s">
        <v>174</v>
      </c>
      <c r="C54" s="115"/>
      <c r="D54" s="116"/>
      <c r="E54" s="67" t="s">
        <v>173</v>
      </c>
      <c r="F54" s="64">
        <f>SUM(F55:F58)</f>
        <v>8386</v>
      </c>
      <c r="G54" s="68"/>
      <c r="H54" s="64">
        <f>SUM(H55:H58)</f>
        <v>251.4</v>
      </c>
      <c r="I54" s="65">
        <f t="shared" si="0"/>
        <v>2.9978535654662535</v>
      </c>
    </row>
    <row r="55" spans="2:9" s="38" customFormat="1" ht="30" customHeight="1" x14ac:dyDescent="0.25">
      <c r="B55" s="108">
        <v>3235</v>
      </c>
      <c r="C55" s="109"/>
      <c r="D55" s="110"/>
      <c r="E55" s="63" t="s">
        <v>175</v>
      </c>
      <c r="F55" s="64">
        <v>6636</v>
      </c>
      <c r="G55" s="68"/>
      <c r="H55" s="64">
        <v>0</v>
      </c>
      <c r="I55" s="65">
        <f t="shared" si="0"/>
        <v>0</v>
      </c>
    </row>
    <row r="56" spans="2:9" s="38" customFormat="1" ht="30" customHeight="1" x14ac:dyDescent="0.25">
      <c r="B56" s="108">
        <v>3233</v>
      </c>
      <c r="C56" s="109"/>
      <c r="D56" s="110"/>
      <c r="E56" s="63" t="s">
        <v>147</v>
      </c>
      <c r="F56" s="64">
        <v>0</v>
      </c>
      <c r="G56" s="68"/>
      <c r="H56" s="64">
        <v>0</v>
      </c>
      <c r="I56" s="65">
        <v>0</v>
      </c>
    </row>
    <row r="57" spans="2:9" s="38" customFormat="1" ht="30" customHeight="1" x14ac:dyDescent="0.25">
      <c r="B57" s="108">
        <v>3237</v>
      </c>
      <c r="C57" s="109"/>
      <c r="D57" s="110"/>
      <c r="E57" s="63" t="s">
        <v>176</v>
      </c>
      <c r="F57" s="64">
        <v>1500</v>
      </c>
      <c r="G57" s="68"/>
      <c r="H57" s="64">
        <v>251.4</v>
      </c>
      <c r="I57" s="65">
        <f t="shared" si="0"/>
        <v>16.760000000000002</v>
      </c>
    </row>
    <row r="58" spans="2:9" s="38" customFormat="1" ht="30" customHeight="1" x14ac:dyDescent="0.25">
      <c r="B58" s="108">
        <v>3293</v>
      </c>
      <c r="C58" s="109"/>
      <c r="D58" s="110"/>
      <c r="E58" s="63" t="s">
        <v>156</v>
      </c>
      <c r="F58" s="64">
        <v>250</v>
      </c>
      <c r="G58" s="68"/>
      <c r="H58" s="64">
        <v>0</v>
      </c>
      <c r="I58" s="65">
        <f t="shared" si="0"/>
        <v>0</v>
      </c>
    </row>
    <row r="59" spans="2:9" s="38" customFormat="1" ht="30" customHeight="1" x14ac:dyDescent="0.25">
      <c r="B59" s="111" t="s">
        <v>177</v>
      </c>
      <c r="C59" s="112"/>
      <c r="D59" s="113"/>
      <c r="E59" s="67" t="s">
        <v>178</v>
      </c>
      <c r="F59" s="64">
        <f>F60+F62</f>
        <v>13060</v>
      </c>
      <c r="G59" s="68"/>
      <c r="H59" s="64">
        <f>H60+H62</f>
        <v>1610.73</v>
      </c>
      <c r="I59" s="65">
        <f t="shared" si="0"/>
        <v>12.333307810107199</v>
      </c>
    </row>
    <row r="60" spans="2:9" s="38" customFormat="1" ht="30" customHeight="1" x14ac:dyDescent="0.25">
      <c r="B60" s="111" t="s">
        <v>128</v>
      </c>
      <c r="C60" s="112"/>
      <c r="D60" s="113"/>
      <c r="E60" s="67" t="s">
        <v>129</v>
      </c>
      <c r="F60" s="64">
        <f>F61</f>
        <v>2654</v>
      </c>
      <c r="G60" s="68"/>
      <c r="H60" s="64">
        <f>H61</f>
        <v>1610.73</v>
      </c>
      <c r="I60" s="65">
        <f t="shared" si="0"/>
        <v>60.690655614167298</v>
      </c>
    </row>
    <row r="61" spans="2:9" s="38" customFormat="1" ht="30" customHeight="1" x14ac:dyDescent="0.25">
      <c r="B61" s="108">
        <v>4221</v>
      </c>
      <c r="C61" s="109"/>
      <c r="D61" s="110"/>
      <c r="E61" s="63" t="s">
        <v>179</v>
      </c>
      <c r="F61" s="64">
        <v>2654</v>
      </c>
      <c r="G61" s="68"/>
      <c r="H61" s="64">
        <v>1610.73</v>
      </c>
      <c r="I61" s="65">
        <f t="shared" si="0"/>
        <v>60.690655614167298</v>
      </c>
    </row>
    <row r="62" spans="2:9" s="38" customFormat="1" ht="30" customHeight="1" x14ac:dyDescent="0.25">
      <c r="B62" s="111" t="s">
        <v>139</v>
      </c>
      <c r="C62" s="112"/>
      <c r="D62" s="113"/>
      <c r="E62" s="67" t="s">
        <v>140</v>
      </c>
      <c r="F62" s="64">
        <f>F63+F64</f>
        <v>10406</v>
      </c>
      <c r="G62" s="68"/>
      <c r="H62" s="64">
        <f>H63+H64</f>
        <v>0</v>
      </c>
      <c r="I62" s="65">
        <f t="shared" si="0"/>
        <v>0</v>
      </c>
    </row>
    <row r="63" spans="2:9" s="38" customFormat="1" ht="30" customHeight="1" x14ac:dyDescent="0.25">
      <c r="B63" s="108">
        <v>4221</v>
      </c>
      <c r="C63" s="109"/>
      <c r="D63" s="110"/>
      <c r="E63" s="63" t="s">
        <v>179</v>
      </c>
      <c r="F63" s="64">
        <v>10406</v>
      </c>
      <c r="G63" s="68"/>
      <c r="H63" s="64">
        <v>0</v>
      </c>
      <c r="I63" s="65">
        <f t="shared" si="0"/>
        <v>0</v>
      </c>
    </row>
    <row r="64" spans="2:9" s="38" customFormat="1" ht="30" customHeight="1" x14ac:dyDescent="0.25">
      <c r="B64" s="114">
        <v>4123</v>
      </c>
      <c r="C64" s="115"/>
      <c r="D64" s="116"/>
      <c r="E64" s="63" t="s">
        <v>205</v>
      </c>
      <c r="F64" s="64">
        <v>0</v>
      </c>
      <c r="G64" s="68"/>
      <c r="H64" s="64">
        <v>0</v>
      </c>
      <c r="I64" s="65">
        <v>0</v>
      </c>
    </row>
    <row r="65" spans="2:9" s="38" customFormat="1" ht="30" customHeight="1" x14ac:dyDescent="0.25">
      <c r="B65" s="111" t="s">
        <v>206</v>
      </c>
      <c r="C65" s="112"/>
      <c r="D65" s="113"/>
      <c r="E65" s="67" t="s">
        <v>207</v>
      </c>
      <c r="F65" s="64">
        <f>F66+F68</f>
        <v>179560</v>
      </c>
      <c r="G65" s="68"/>
      <c r="H65" s="64">
        <f>H66+H68</f>
        <v>0</v>
      </c>
      <c r="I65" s="65">
        <f t="shared" si="0"/>
        <v>0</v>
      </c>
    </row>
    <row r="66" spans="2:9" s="38" customFormat="1" ht="30" customHeight="1" x14ac:dyDescent="0.25">
      <c r="B66" s="111" t="s">
        <v>128</v>
      </c>
      <c r="C66" s="112"/>
      <c r="D66" s="113"/>
      <c r="E66" s="67" t="s">
        <v>129</v>
      </c>
      <c r="F66" s="64">
        <f>F67</f>
        <v>26934</v>
      </c>
      <c r="G66" s="68"/>
      <c r="H66" s="64">
        <f>H67</f>
        <v>0</v>
      </c>
      <c r="I66" s="65">
        <f t="shared" si="0"/>
        <v>0</v>
      </c>
    </row>
    <row r="67" spans="2:9" s="38" customFormat="1" ht="30" customHeight="1" x14ac:dyDescent="0.25">
      <c r="B67" s="117">
        <v>4541</v>
      </c>
      <c r="C67" s="118"/>
      <c r="D67" s="119"/>
      <c r="E67" s="76" t="s">
        <v>179</v>
      </c>
      <c r="F67" s="64">
        <v>26934</v>
      </c>
      <c r="G67" s="68"/>
      <c r="H67" s="64">
        <v>0</v>
      </c>
      <c r="I67" s="65">
        <f t="shared" si="0"/>
        <v>0</v>
      </c>
    </row>
    <row r="68" spans="2:9" s="38" customFormat="1" ht="30" customHeight="1" x14ac:dyDescent="0.25">
      <c r="B68" s="111" t="s">
        <v>208</v>
      </c>
      <c r="C68" s="112"/>
      <c r="D68" s="113"/>
      <c r="E68" s="67" t="s">
        <v>201</v>
      </c>
      <c r="F68" s="64">
        <f>F69</f>
        <v>152626</v>
      </c>
      <c r="G68" s="68"/>
      <c r="H68" s="64">
        <f>H69</f>
        <v>0</v>
      </c>
      <c r="I68" s="65">
        <f t="shared" si="0"/>
        <v>0</v>
      </c>
    </row>
    <row r="69" spans="2:9" s="38" customFormat="1" ht="30" customHeight="1" x14ac:dyDescent="0.25">
      <c r="B69" s="114">
        <v>4227</v>
      </c>
      <c r="C69" s="115"/>
      <c r="D69" s="116"/>
      <c r="E69" s="76" t="s">
        <v>179</v>
      </c>
      <c r="F69" s="64">
        <v>152626</v>
      </c>
      <c r="G69" s="68"/>
      <c r="H69" s="64">
        <v>0</v>
      </c>
      <c r="I69" s="65">
        <f t="shared" si="0"/>
        <v>0</v>
      </c>
    </row>
    <row r="70" spans="2:9" s="38" customFormat="1" ht="30" customHeight="1" x14ac:dyDescent="0.25">
      <c r="B70" s="111" t="s">
        <v>180</v>
      </c>
      <c r="C70" s="112"/>
      <c r="D70" s="113"/>
      <c r="E70" s="67" t="s">
        <v>181</v>
      </c>
      <c r="F70" s="64">
        <f>F71+F74+F79+F82</f>
        <v>7035</v>
      </c>
      <c r="G70" s="68"/>
      <c r="H70" s="64">
        <f>H71+H74+H79+H82</f>
        <v>111.94</v>
      </c>
      <c r="I70" s="65">
        <f t="shared" si="0"/>
        <v>1.591186922530206</v>
      </c>
    </row>
    <row r="71" spans="2:9" s="38" customFormat="1" ht="30" customHeight="1" x14ac:dyDescent="0.25">
      <c r="B71" s="111" t="s">
        <v>128</v>
      </c>
      <c r="C71" s="112"/>
      <c r="D71" s="113"/>
      <c r="E71" s="67" t="s">
        <v>129</v>
      </c>
      <c r="F71" s="64">
        <f>SUM(F72:F73)</f>
        <v>1327</v>
      </c>
      <c r="G71" s="68"/>
      <c r="H71" s="64">
        <f>SUM(H72:H73)</f>
        <v>0</v>
      </c>
      <c r="I71" s="65">
        <f t="shared" si="0"/>
        <v>0</v>
      </c>
    </row>
    <row r="72" spans="2:9" s="38" customFormat="1" ht="30" customHeight="1" x14ac:dyDescent="0.25">
      <c r="B72" s="108" t="s">
        <v>142</v>
      </c>
      <c r="C72" s="109" t="s">
        <v>142</v>
      </c>
      <c r="D72" s="110" t="s">
        <v>142</v>
      </c>
      <c r="E72" s="63" t="s">
        <v>147</v>
      </c>
      <c r="F72" s="64">
        <v>464</v>
      </c>
      <c r="G72" s="68"/>
      <c r="H72" s="64">
        <v>0</v>
      </c>
      <c r="I72" s="65">
        <f t="shared" si="0"/>
        <v>0</v>
      </c>
    </row>
    <row r="73" spans="2:9" s="38" customFormat="1" ht="30" customHeight="1" x14ac:dyDescent="0.25">
      <c r="B73" s="108" t="s">
        <v>131</v>
      </c>
      <c r="C73" s="109" t="s">
        <v>131</v>
      </c>
      <c r="D73" s="110" t="s">
        <v>131</v>
      </c>
      <c r="E73" s="63" t="s">
        <v>182</v>
      </c>
      <c r="F73" s="64">
        <v>863</v>
      </c>
      <c r="G73" s="68"/>
      <c r="H73" s="64">
        <v>0</v>
      </c>
      <c r="I73" s="65">
        <f t="shared" ref="I73:I107" si="1">H73/F73*100</f>
        <v>0</v>
      </c>
    </row>
    <row r="74" spans="2:9" s="38" customFormat="1" ht="30" customHeight="1" x14ac:dyDescent="0.25">
      <c r="B74" s="111" t="s">
        <v>139</v>
      </c>
      <c r="C74" s="112"/>
      <c r="D74" s="113"/>
      <c r="E74" s="67" t="s">
        <v>140</v>
      </c>
      <c r="F74" s="64">
        <f>SUM(F75:F78)</f>
        <v>1062</v>
      </c>
      <c r="G74" s="68"/>
      <c r="H74" s="64">
        <f>SUM(H75:H78)</f>
        <v>111.94</v>
      </c>
      <c r="I74" s="65">
        <f t="shared" si="1"/>
        <v>10.540489642184557</v>
      </c>
    </row>
    <row r="75" spans="2:9" s="38" customFormat="1" ht="30" customHeight="1" x14ac:dyDescent="0.25">
      <c r="B75" s="108" t="s">
        <v>142</v>
      </c>
      <c r="C75" s="109" t="s">
        <v>142</v>
      </c>
      <c r="D75" s="110" t="s">
        <v>142</v>
      </c>
      <c r="E75" s="63" t="s">
        <v>147</v>
      </c>
      <c r="F75" s="64">
        <v>265</v>
      </c>
      <c r="G75" s="68"/>
      <c r="H75" s="64">
        <v>111.94</v>
      </c>
      <c r="I75" s="65">
        <f t="shared" si="1"/>
        <v>42.241509433962264</v>
      </c>
    </row>
    <row r="76" spans="2:9" s="38" customFormat="1" ht="30" customHeight="1" x14ac:dyDescent="0.25">
      <c r="B76" s="108" t="s">
        <v>141</v>
      </c>
      <c r="C76" s="109" t="s">
        <v>141</v>
      </c>
      <c r="D76" s="110" t="s">
        <v>141</v>
      </c>
      <c r="E76" s="63" t="s">
        <v>166</v>
      </c>
      <c r="F76" s="64">
        <v>133</v>
      </c>
      <c r="G76" s="68"/>
      <c r="H76" s="64">
        <v>0</v>
      </c>
      <c r="I76" s="65">
        <f t="shared" si="1"/>
        <v>0</v>
      </c>
    </row>
    <row r="77" spans="2:9" s="38" customFormat="1" ht="30" customHeight="1" x14ac:dyDescent="0.25">
      <c r="B77" s="108" t="s">
        <v>144</v>
      </c>
      <c r="C77" s="109" t="s">
        <v>144</v>
      </c>
      <c r="D77" s="110" t="s">
        <v>144</v>
      </c>
      <c r="E77" s="63" t="s">
        <v>183</v>
      </c>
      <c r="F77" s="64">
        <v>133</v>
      </c>
      <c r="G77" s="68"/>
      <c r="H77" s="64">
        <v>0</v>
      </c>
      <c r="I77" s="65">
        <f t="shared" si="1"/>
        <v>0</v>
      </c>
    </row>
    <row r="78" spans="2:9" s="38" customFormat="1" ht="30" customHeight="1" x14ac:dyDescent="0.25">
      <c r="B78" s="108" t="s">
        <v>131</v>
      </c>
      <c r="C78" s="109" t="s">
        <v>131</v>
      </c>
      <c r="D78" s="110" t="s">
        <v>131</v>
      </c>
      <c r="E78" s="63" t="s">
        <v>182</v>
      </c>
      <c r="F78" s="64">
        <v>531</v>
      </c>
      <c r="G78" s="68"/>
      <c r="H78" s="64">
        <v>0</v>
      </c>
      <c r="I78" s="65">
        <f t="shared" si="1"/>
        <v>0</v>
      </c>
    </row>
    <row r="79" spans="2:9" s="38" customFormat="1" ht="30" customHeight="1" x14ac:dyDescent="0.25">
      <c r="B79" s="111" t="s">
        <v>174</v>
      </c>
      <c r="C79" s="112"/>
      <c r="D79" s="113"/>
      <c r="E79" s="67" t="s">
        <v>173</v>
      </c>
      <c r="F79" s="64">
        <f>SUM(F80:F81)</f>
        <v>3982</v>
      </c>
      <c r="G79" s="68"/>
      <c r="H79" s="64">
        <f>SUM(H80:H81)</f>
        <v>0</v>
      </c>
      <c r="I79" s="65">
        <f t="shared" si="1"/>
        <v>0</v>
      </c>
    </row>
    <row r="80" spans="2:9" s="38" customFormat="1" ht="30" customHeight="1" x14ac:dyDescent="0.25">
      <c r="B80" s="108">
        <v>3237</v>
      </c>
      <c r="C80" s="109"/>
      <c r="D80" s="110"/>
      <c r="E80" s="63" t="s">
        <v>182</v>
      </c>
      <c r="F80" s="64">
        <v>3318</v>
      </c>
      <c r="G80" s="68"/>
      <c r="H80" s="64">
        <v>0</v>
      </c>
      <c r="I80" s="65">
        <f t="shared" si="1"/>
        <v>0</v>
      </c>
    </row>
    <row r="81" spans="2:9" s="38" customFormat="1" ht="30" customHeight="1" x14ac:dyDescent="0.25">
      <c r="B81" s="108">
        <v>3233</v>
      </c>
      <c r="C81" s="109"/>
      <c r="D81" s="110"/>
      <c r="E81" s="63" t="s">
        <v>147</v>
      </c>
      <c r="F81" s="64">
        <v>664</v>
      </c>
      <c r="G81" s="68"/>
      <c r="H81" s="64">
        <v>0</v>
      </c>
      <c r="I81" s="65">
        <f t="shared" si="1"/>
        <v>0</v>
      </c>
    </row>
    <row r="82" spans="2:9" s="38" customFormat="1" ht="30" customHeight="1" x14ac:dyDescent="0.25">
      <c r="B82" s="111" t="s">
        <v>184</v>
      </c>
      <c r="C82" s="112"/>
      <c r="D82" s="113"/>
      <c r="E82" s="67" t="s">
        <v>185</v>
      </c>
      <c r="F82" s="64">
        <f>SUM(F83:F84)</f>
        <v>664</v>
      </c>
      <c r="G82" s="68"/>
      <c r="H82" s="64">
        <f>SUM(H83:H84)</f>
        <v>0</v>
      </c>
      <c r="I82" s="65">
        <f t="shared" si="1"/>
        <v>0</v>
      </c>
    </row>
    <row r="83" spans="2:9" s="38" customFormat="1" ht="30" customHeight="1" x14ac:dyDescent="0.25">
      <c r="B83" s="108" t="s">
        <v>142</v>
      </c>
      <c r="C83" s="109" t="s">
        <v>142</v>
      </c>
      <c r="D83" s="110" t="s">
        <v>142</v>
      </c>
      <c r="E83" s="63" t="s">
        <v>186</v>
      </c>
      <c r="F83" s="64">
        <v>332</v>
      </c>
      <c r="G83" s="68"/>
      <c r="H83" s="64">
        <v>0</v>
      </c>
      <c r="I83" s="65">
        <f t="shared" si="1"/>
        <v>0</v>
      </c>
    </row>
    <row r="84" spans="2:9" s="38" customFormat="1" ht="30" customHeight="1" x14ac:dyDescent="0.25">
      <c r="B84" s="108" t="s">
        <v>144</v>
      </c>
      <c r="C84" s="109" t="s">
        <v>144</v>
      </c>
      <c r="D84" s="110" t="s">
        <v>144</v>
      </c>
      <c r="E84" s="63" t="s">
        <v>156</v>
      </c>
      <c r="F84" s="64">
        <v>332</v>
      </c>
      <c r="G84" s="68"/>
      <c r="H84" s="64">
        <v>0</v>
      </c>
      <c r="I84" s="65">
        <f t="shared" si="1"/>
        <v>0</v>
      </c>
    </row>
    <row r="85" spans="2:9" s="38" customFormat="1" ht="30" customHeight="1" x14ac:dyDescent="0.25">
      <c r="B85" s="111" t="s">
        <v>187</v>
      </c>
      <c r="C85" s="112"/>
      <c r="D85" s="113"/>
      <c r="E85" s="67" t="s">
        <v>188</v>
      </c>
      <c r="F85" s="64">
        <f>F86+F88+F91+F93</f>
        <v>15972</v>
      </c>
      <c r="G85" s="68"/>
      <c r="H85" s="64">
        <f>H86+H88+H91+H93</f>
        <v>144.01</v>
      </c>
      <c r="I85" s="65">
        <f t="shared" si="1"/>
        <v>0.90164037064863511</v>
      </c>
    </row>
    <row r="86" spans="2:9" s="38" customFormat="1" ht="30" customHeight="1" x14ac:dyDescent="0.25">
      <c r="B86" s="111" t="s">
        <v>128</v>
      </c>
      <c r="C86" s="112"/>
      <c r="D86" s="113"/>
      <c r="E86" s="67" t="s">
        <v>129</v>
      </c>
      <c r="F86" s="64">
        <f>F87</f>
        <v>2654</v>
      </c>
      <c r="G86" s="68"/>
      <c r="H86" s="64">
        <f>SUM(H87:H90)</f>
        <v>0</v>
      </c>
      <c r="I86" s="65">
        <f t="shared" si="1"/>
        <v>0</v>
      </c>
    </row>
    <row r="87" spans="2:9" s="38" customFormat="1" ht="30" customHeight="1" x14ac:dyDescent="0.25">
      <c r="B87" s="108">
        <v>3235</v>
      </c>
      <c r="C87" s="109"/>
      <c r="D87" s="110"/>
      <c r="E87" s="63" t="s">
        <v>148</v>
      </c>
      <c r="F87" s="64">
        <v>2654</v>
      </c>
      <c r="G87" s="68"/>
      <c r="H87" s="64">
        <v>0</v>
      </c>
      <c r="I87" s="65">
        <f t="shared" si="1"/>
        <v>0</v>
      </c>
    </row>
    <row r="88" spans="2:9" s="38" customFormat="1" ht="30" customHeight="1" x14ac:dyDescent="0.25">
      <c r="B88" s="111" t="s">
        <v>139</v>
      </c>
      <c r="C88" s="112"/>
      <c r="D88" s="113"/>
      <c r="E88" s="67" t="s">
        <v>140</v>
      </c>
      <c r="F88" s="64">
        <f>SUM(F89:F90)</f>
        <v>664</v>
      </c>
      <c r="G88" s="68"/>
      <c r="H88" s="64">
        <f>H89+H90</f>
        <v>0</v>
      </c>
      <c r="I88" s="65">
        <f t="shared" si="1"/>
        <v>0</v>
      </c>
    </row>
    <row r="89" spans="2:9" s="38" customFormat="1" ht="30" customHeight="1" x14ac:dyDescent="0.25">
      <c r="B89" s="108">
        <v>3233</v>
      </c>
      <c r="C89" s="109"/>
      <c r="D89" s="110"/>
      <c r="E89" s="63" t="s">
        <v>147</v>
      </c>
      <c r="F89" s="64">
        <v>332</v>
      </c>
      <c r="G89" s="68"/>
      <c r="H89" s="64">
        <v>0</v>
      </c>
      <c r="I89" s="65">
        <f t="shared" si="1"/>
        <v>0</v>
      </c>
    </row>
    <row r="90" spans="2:9" s="38" customFormat="1" ht="30" customHeight="1" x14ac:dyDescent="0.25">
      <c r="B90" s="108">
        <v>3293</v>
      </c>
      <c r="C90" s="109"/>
      <c r="D90" s="110"/>
      <c r="E90" s="63" t="s">
        <v>156</v>
      </c>
      <c r="F90" s="64">
        <v>332</v>
      </c>
      <c r="G90" s="68"/>
      <c r="H90" s="64">
        <v>0</v>
      </c>
      <c r="I90" s="65">
        <f t="shared" si="1"/>
        <v>0</v>
      </c>
    </row>
    <row r="91" spans="2:9" s="38" customFormat="1" ht="30" customHeight="1" x14ac:dyDescent="0.25">
      <c r="B91" s="111" t="s">
        <v>167</v>
      </c>
      <c r="C91" s="112"/>
      <c r="D91" s="113"/>
      <c r="E91" s="67" t="s">
        <v>168</v>
      </c>
      <c r="F91" s="64">
        <f>F92</f>
        <v>796</v>
      </c>
      <c r="G91" s="68"/>
      <c r="H91" s="64">
        <f>H92</f>
        <v>0</v>
      </c>
      <c r="I91" s="65">
        <f t="shared" si="1"/>
        <v>0</v>
      </c>
    </row>
    <row r="92" spans="2:9" s="38" customFormat="1" ht="30" customHeight="1" x14ac:dyDescent="0.25">
      <c r="B92" s="108">
        <v>3233</v>
      </c>
      <c r="C92" s="109"/>
      <c r="D92" s="110"/>
      <c r="E92" s="63" t="s">
        <v>147</v>
      </c>
      <c r="F92" s="64">
        <v>796</v>
      </c>
      <c r="G92" s="68"/>
      <c r="H92" s="64">
        <v>0</v>
      </c>
      <c r="I92" s="65">
        <f t="shared" si="1"/>
        <v>0</v>
      </c>
    </row>
    <row r="93" spans="2:9" s="38" customFormat="1" ht="30" customHeight="1" x14ac:dyDescent="0.25">
      <c r="B93" s="111" t="s">
        <v>184</v>
      </c>
      <c r="C93" s="112"/>
      <c r="D93" s="113"/>
      <c r="E93" s="67" t="s">
        <v>185</v>
      </c>
      <c r="F93" s="64">
        <f>SUM(F94:F97)</f>
        <v>11858</v>
      </c>
      <c r="G93" s="68"/>
      <c r="H93" s="64">
        <f>SUM(H94:H97)</f>
        <v>144.01</v>
      </c>
      <c r="I93" s="65">
        <f t="shared" si="1"/>
        <v>1.214454376792039</v>
      </c>
    </row>
    <row r="94" spans="2:9" s="38" customFormat="1" ht="30" customHeight="1" x14ac:dyDescent="0.25">
      <c r="B94" s="108" t="s">
        <v>130</v>
      </c>
      <c r="C94" s="109" t="s">
        <v>130</v>
      </c>
      <c r="D94" s="110" t="s">
        <v>130</v>
      </c>
      <c r="E94" s="63" t="s">
        <v>164</v>
      </c>
      <c r="F94" s="64">
        <v>2633</v>
      </c>
      <c r="G94" s="68"/>
      <c r="H94" s="64">
        <v>0</v>
      </c>
      <c r="I94" s="65">
        <f t="shared" si="1"/>
        <v>0</v>
      </c>
    </row>
    <row r="95" spans="2:9" s="38" customFormat="1" ht="30" customHeight="1" x14ac:dyDescent="0.25">
      <c r="B95" s="108" t="s">
        <v>142</v>
      </c>
      <c r="C95" s="109" t="s">
        <v>142</v>
      </c>
      <c r="D95" s="110" t="s">
        <v>142</v>
      </c>
      <c r="E95" s="63" t="s">
        <v>147</v>
      </c>
      <c r="F95" s="64">
        <v>4031</v>
      </c>
      <c r="G95" s="68"/>
      <c r="H95" s="64">
        <v>0</v>
      </c>
      <c r="I95" s="65">
        <f t="shared" si="1"/>
        <v>0</v>
      </c>
    </row>
    <row r="96" spans="2:9" s="38" customFormat="1" ht="30" customHeight="1" x14ac:dyDescent="0.25">
      <c r="B96" s="108" t="s">
        <v>144</v>
      </c>
      <c r="C96" s="109" t="s">
        <v>144</v>
      </c>
      <c r="D96" s="110" t="s">
        <v>144</v>
      </c>
      <c r="E96" s="63" t="s">
        <v>156</v>
      </c>
      <c r="F96" s="64">
        <v>1898</v>
      </c>
      <c r="G96" s="68"/>
      <c r="H96" s="64">
        <v>144.01</v>
      </c>
      <c r="I96" s="65">
        <f t="shared" si="1"/>
        <v>7.5874604847207578</v>
      </c>
    </row>
    <row r="97" spans="2:9" s="38" customFormat="1" ht="30" customHeight="1" x14ac:dyDescent="0.25">
      <c r="B97" s="108" t="s">
        <v>143</v>
      </c>
      <c r="C97" s="109" t="s">
        <v>143</v>
      </c>
      <c r="D97" s="110" t="s">
        <v>143</v>
      </c>
      <c r="E97" s="63" t="s">
        <v>148</v>
      </c>
      <c r="F97" s="64">
        <v>3296</v>
      </c>
      <c r="G97" s="68"/>
      <c r="H97" s="64">
        <v>0</v>
      </c>
      <c r="I97" s="65">
        <f t="shared" si="1"/>
        <v>0</v>
      </c>
    </row>
    <row r="98" spans="2:9" s="38" customFormat="1" ht="30" customHeight="1" x14ac:dyDescent="0.25">
      <c r="B98" s="111" t="s">
        <v>189</v>
      </c>
      <c r="C98" s="112"/>
      <c r="D98" s="113"/>
      <c r="E98" s="67" t="s">
        <v>190</v>
      </c>
      <c r="F98" s="64">
        <f>SUM(F99+F103+F105)</f>
        <v>29306</v>
      </c>
      <c r="G98" s="68"/>
      <c r="H98" s="64">
        <f>SUM(H99+H103+H105)</f>
        <v>0</v>
      </c>
      <c r="I98" s="65">
        <f t="shared" si="1"/>
        <v>0</v>
      </c>
    </row>
    <row r="99" spans="2:9" s="38" customFormat="1" ht="30" customHeight="1" x14ac:dyDescent="0.25">
      <c r="B99" s="111" t="s">
        <v>128</v>
      </c>
      <c r="C99" s="112"/>
      <c r="D99" s="113"/>
      <c r="E99" s="67" t="s">
        <v>129</v>
      </c>
      <c r="F99" s="64">
        <f>SUM(F100:F102)</f>
        <v>9398</v>
      </c>
      <c r="G99" s="68"/>
      <c r="H99" s="64">
        <f>SUM(H100:H102)</f>
        <v>0</v>
      </c>
      <c r="I99" s="65">
        <f t="shared" si="1"/>
        <v>0</v>
      </c>
    </row>
    <row r="100" spans="2:9" s="38" customFormat="1" ht="30" customHeight="1" x14ac:dyDescent="0.25">
      <c r="B100" s="108">
        <v>3224</v>
      </c>
      <c r="C100" s="109"/>
      <c r="D100" s="110"/>
      <c r="E100" s="63" t="s">
        <v>191</v>
      </c>
      <c r="F100" s="64">
        <v>1416</v>
      </c>
      <c r="G100" s="68"/>
      <c r="H100" s="64">
        <v>0</v>
      </c>
      <c r="I100" s="65">
        <f t="shared" si="1"/>
        <v>0</v>
      </c>
    </row>
    <row r="101" spans="2:9" s="38" customFormat="1" ht="30" customHeight="1" x14ac:dyDescent="0.25">
      <c r="B101" s="108">
        <v>3232</v>
      </c>
      <c r="C101" s="109"/>
      <c r="D101" s="110"/>
      <c r="E101" s="63" t="s">
        <v>146</v>
      </c>
      <c r="F101" s="64">
        <v>1991</v>
      </c>
      <c r="G101" s="68"/>
      <c r="H101" s="64">
        <v>0</v>
      </c>
      <c r="I101" s="65">
        <f t="shared" si="1"/>
        <v>0</v>
      </c>
    </row>
    <row r="102" spans="2:9" s="38" customFormat="1" ht="30" customHeight="1" x14ac:dyDescent="0.25">
      <c r="B102" s="108">
        <v>4227</v>
      </c>
      <c r="C102" s="109"/>
      <c r="D102" s="110"/>
      <c r="E102" s="63" t="s">
        <v>192</v>
      </c>
      <c r="F102" s="64">
        <v>5991</v>
      </c>
      <c r="G102" s="68"/>
      <c r="H102" s="64">
        <v>0</v>
      </c>
      <c r="I102" s="65">
        <f t="shared" si="1"/>
        <v>0</v>
      </c>
    </row>
    <row r="103" spans="2:9" s="38" customFormat="1" ht="30" customHeight="1" x14ac:dyDescent="0.25">
      <c r="B103" s="111" t="s">
        <v>139</v>
      </c>
      <c r="C103" s="112"/>
      <c r="D103" s="113"/>
      <c r="E103" s="67" t="s">
        <v>140</v>
      </c>
      <c r="F103" s="64">
        <f>F104</f>
        <v>6636</v>
      </c>
      <c r="G103" s="68"/>
      <c r="H103" s="64">
        <f>H104</f>
        <v>0</v>
      </c>
      <c r="I103" s="65">
        <f t="shared" si="1"/>
        <v>0</v>
      </c>
    </row>
    <row r="104" spans="2:9" s="38" customFormat="1" ht="30" customHeight="1" x14ac:dyDescent="0.25">
      <c r="B104" s="108">
        <v>3232</v>
      </c>
      <c r="C104" s="109"/>
      <c r="D104" s="110"/>
      <c r="E104" s="63" t="s">
        <v>146</v>
      </c>
      <c r="F104" s="64">
        <v>6636</v>
      </c>
      <c r="G104" s="68"/>
      <c r="H104" s="64">
        <v>0</v>
      </c>
      <c r="I104" s="65">
        <f t="shared" si="1"/>
        <v>0</v>
      </c>
    </row>
    <row r="105" spans="2:9" s="38" customFormat="1" ht="30" customHeight="1" x14ac:dyDescent="0.25">
      <c r="B105" s="111" t="s">
        <v>174</v>
      </c>
      <c r="C105" s="112"/>
      <c r="D105" s="113"/>
      <c r="E105" s="67" t="s">
        <v>173</v>
      </c>
      <c r="F105" s="64">
        <f>SUM(F106:F107)</f>
        <v>13272</v>
      </c>
      <c r="G105" s="68"/>
      <c r="H105" s="64">
        <f>SUM(H106:H107)</f>
        <v>0</v>
      </c>
      <c r="I105" s="65">
        <f t="shared" si="1"/>
        <v>0</v>
      </c>
    </row>
    <row r="106" spans="2:9" s="38" customFormat="1" ht="30" customHeight="1" x14ac:dyDescent="0.25">
      <c r="B106" s="108">
        <v>3232</v>
      </c>
      <c r="C106" s="109"/>
      <c r="D106" s="110"/>
      <c r="E106" s="63" t="s">
        <v>146</v>
      </c>
      <c r="F106" s="64">
        <v>6636</v>
      </c>
      <c r="G106" s="68"/>
      <c r="H106" s="64">
        <v>0</v>
      </c>
      <c r="I106" s="65">
        <f t="shared" si="1"/>
        <v>0</v>
      </c>
    </row>
    <row r="107" spans="2:9" s="38" customFormat="1" ht="30" customHeight="1" x14ac:dyDescent="0.25">
      <c r="B107" s="108">
        <v>4227</v>
      </c>
      <c r="C107" s="109"/>
      <c r="D107" s="110"/>
      <c r="E107" s="63" t="s">
        <v>179</v>
      </c>
      <c r="F107" s="64">
        <v>6636</v>
      </c>
      <c r="G107" s="68"/>
      <c r="H107" s="64">
        <v>0</v>
      </c>
      <c r="I107" s="65">
        <f t="shared" si="1"/>
        <v>0</v>
      </c>
    </row>
  </sheetData>
  <mergeCells count="104">
    <mergeCell ref="B16:D16"/>
    <mergeCell ref="B17:D17"/>
    <mergeCell ref="B18:D18"/>
    <mergeCell ref="B20:D20"/>
    <mergeCell ref="B19:D19"/>
    <mergeCell ref="B21:D21"/>
    <mergeCell ref="B22:D22"/>
    <mergeCell ref="B15:D15"/>
    <mergeCell ref="B11:D11"/>
    <mergeCell ref="B13:D13"/>
    <mergeCell ref="B2:I2"/>
    <mergeCell ref="B10:D10"/>
    <mergeCell ref="B12:D12"/>
    <mergeCell ref="B4:I4"/>
    <mergeCell ref="B6:E6"/>
    <mergeCell ref="B7:E7"/>
    <mergeCell ref="B8:D8"/>
    <mergeCell ref="B14:D14"/>
    <mergeCell ref="B9:D9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61:D61"/>
    <mergeCell ref="B62:D62"/>
    <mergeCell ref="B63:D63"/>
    <mergeCell ref="B70:D70"/>
    <mergeCell ref="B56:D56"/>
    <mergeCell ref="B57:D57"/>
    <mergeCell ref="B58:D58"/>
    <mergeCell ref="B59:D59"/>
    <mergeCell ref="B60:D60"/>
    <mergeCell ref="B64:D64"/>
    <mergeCell ref="B71:D71"/>
    <mergeCell ref="B72:D72"/>
    <mergeCell ref="B69:D69"/>
    <mergeCell ref="B65:D65"/>
    <mergeCell ref="B66:D66"/>
    <mergeCell ref="B67:D67"/>
    <mergeCell ref="B68:D68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100:D100"/>
    <mergeCell ref="B106:D106"/>
    <mergeCell ref="B107:D107"/>
    <mergeCell ref="B101:D101"/>
    <mergeCell ref="B102:D102"/>
    <mergeCell ref="B103:D103"/>
    <mergeCell ref="B104:D104"/>
    <mergeCell ref="B105:D105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User</cp:lastModifiedBy>
  <cp:lastPrinted>2023-07-25T14:50:53Z</cp:lastPrinted>
  <dcterms:created xsi:type="dcterms:W3CDTF">2022-08-12T12:51:27Z</dcterms:created>
  <dcterms:modified xsi:type="dcterms:W3CDTF">2024-07-26T11:17:54Z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